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4240" windowHeight="11730" activeTab="1"/>
  </bookViews>
  <sheets>
    <sheet name="ССР общий" sheetId="3" r:id="rId1"/>
    <sheet name="ССР конкурс" sheetId="5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9" i="3"/>
  <c r="H58"/>
  <c r="D29"/>
  <c r="D28"/>
  <c r="G24"/>
  <c r="D24"/>
  <c r="I30" i="5"/>
  <c r="D29"/>
  <c r="D30" s="1"/>
  <c r="D42" s="1"/>
  <c r="G51"/>
  <c r="G42"/>
  <c r="E42"/>
  <c r="G30"/>
  <c r="D41"/>
  <c r="D28"/>
  <c r="G24"/>
  <c r="D24"/>
  <c r="D25" s="1"/>
  <c r="H28"/>
  <c r="G48"/>
  <c r="H49"/>
  <c r="G49"/>
  <c r="H41"/>
  <c r="D40"/>
  <c r="E29"/>
  <c r="E30" s="1"/>
  <c r="E46" s="1"/>
  <c r="E51" s="1"/>
  <c r="H27"/>
  <c r="G27"/>
  <c r="D27"/>
  <c r="G25"/>
  <c r="G46" s="1"/>
  <c r="E54" i="3"/>
  <c r="H49"/>
  <c r="G49"/>
  <c r="E61" i="5" l="1"/>
  <c r="E54"/>
  <c r="H25"/>
  <c r="H24"/>
  <c r="H29"/>
  <c r="H30" s="1"/>
  <c r="H42" s="1"/>
  <c r="H44" s="1"/>
  <c r="D30" i="3"/>
  <c r="G27"/>
  <c r="E29"/>
  <c r="E63" i="5" l="1"/>
  <c r="E64" s="1"/>
  <c r="H41" i="3"/>
  <c r="D41"/>
  <c r="D44" i="5" l="1"/>
  <c r="G25" i="3"/>
  <c r="D25"/>
  <c r="D40"/>
  <c r="D27"/>
  <c r="E30"/>
  <c r="E42" s="1"/>
  <c r="H45" i="5" l="1"/>
  <c r="D45"/>
  <c r="H46"/>
  <c r="G30" i="3"/>
  <c r="G42"/>
  <c r="G46" s="1"/>
  <c r="D42"/>
  <c r="E46"/>
  <c r="E51" s="1"/>
  <c r="H24"/>
  <c r="H27"/>
  <c r="H29"/>
  <c r="H25"/>
  <c r="H28"/>
  <c r="D51" i="5" l="1"/>
  <c r="D61" s="1"/>
  <c r="D46"/>
  <c r="H30" i="3"/>
  <c r="H42" s="1"/>
  <c r="H44" s="1"/>
  <c r="E61"/>
  <c r="E63" s="1"/>
  <c r="E64"/>
  <c r="D54" i="5" l="1"/>
  <c r="G50"/>
  <c r="H50"/>
  <c r="H51" s="1"/>
  <c r="H54" s="1"/>
  <c r="D63"/>
  <c r="D64" s="1"/>
  <c r="G60"/>
  <c r="H60"/>
  <c r="G53"/>
  <c r="D44" i="3"/>
  <c r="D45" s="1"/>
  <c r="H45"/>
  <c r="H46"/>
  <c r="H53" l="1"/>
  <c r="H48"/>
  <c r="H61" i="5"/>
  <c r="G54"/>
  <c r="G61" s="1"/>
  <c r="H63" l="1"/>
  <c r="H50" i="3"/>
  <c r="H51" s="1"/>
  <c r="H54" s="1"/>
  <c r="G48"/>
  <c r="G50" s="1"/>
  <c r="G51" s="1"/>
  <c r="G53"/>
  <c r="G63" i="5"/>
  <c r="G64" s="1"/>
  <c r="H60" i="3"/>
  <c r="G59"/>
  <c r="H61" l="1"/>
  <c r="G61"/>
  <c r="H64" i="5"/>
  <c r="G60" i="3"/>
  <c r="G54"/>
  <c r="H64" l="1"/>
  <c r="H63"/>
  <c r="G63"/>
  <c r="G64" s="1"/>
  <c r="D46"/>
  <c r="D51" l="1"/>
  <c r="D61" l="1"/>
  <c r="D54"/>
  <c r="D63" l="1"/>
  <c r="D64" s="1"/>
</calcChain>
</file>

<file path=xl/sharedStrings.xml><?xml version="1.0" encoding="utf-8"?>
<sst xmlns="http://schemas.openxmlformats.org/spreadsheetml/2006/main" count="164" uniqueCount="81">
  <si>
    <t>Форма № 1</t>
  </si>
  <si>
    <t xml:space="preserve">Заказчик </t>
  </si>
  <si>
    <t>филиал ПАО «ТрансКонтейнер» на Забайкальской железной дороге</t>
  </si>
  <si>
    <t>(наименование организации)</t>
  </si>
  <si>
    <t>"Утвержден" «    »________________2022 г.</t>
  </si>
  <si>
    <t>В том числе возвратных сумм 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</si>
  <si>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</si>
  <si>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</si>
  <si>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</si>
  <si>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</si>
  <si>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Составлен(а) в федеральной сметно-нормативной базе ФЕР-2001 в ред. 2020 г. с использованием индексов пересчета сметной стоимости СМР по субъектам РФ на IV квартал 2021 г. (разработчик ООО «СтройИнформИздат»). Амурская область, автомобильные дороги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</si>
  <si>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</si>
  <si>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</si>
  <si>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</si>
  <si>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</si>
  <si>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</si>
  <si>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</si>
  <si>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</si>
  <si>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</si>
  <si>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</si>
  <si>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1. Подготовка территории строительства</t>
  </si>
  <si>
    <t>2124-01-01-01</t>
  </si>
  <si>
    <t>Подготовительные работы</t>
  </si>
  <si>
    <t>Итого по Главе 1. Подготовка территории строительства</t>
  </si>
  <si>
    <t>Глава 2. Основные объекты строительства</t>
  </si>
  <si>
    <t>2424-02-01-01</t>
  </si>
  <si>
    <t>Земляное полотно</t>
  </si>
  <si>
    <t>2124-02-01-02</t>
  </si>
  <si>
    <t>Дорожная одежда</t>
  </si>
  <si>
    <t>2124-02-01-03</t>
  </si>
  <si>
    <t>Искусственные сооружения</t>
  </si>
  <si>
    <t>Итого по Главе 2. Основные объекты строительства</t>
  </si>
  <si>
    <t>Глава 3. Объекты подсобного и обслуживающего назначения</t>
  </si>
  <si>
    <t>Итого по Главе 3. Объекты подсобного и обслуживающего назначения</t>
  </si>
  <si>
    <t>Глава 4. Объекты энергетического хозяйства</t>
  </si>
  <si>
    <t>Итого по  Главе 4. Объекты энергетического хозяйства</t>
  </si>
  <si>
    <t>Глава 5. Объекты транспортного хозяйства и связи</t>
  </si>
  <si>
    <t>Итого по  Главе 5. Объекты транспортного хозяйства и связи</t>
  </si>
  <si>
    <t>Глава 6. Наружные сети и сооружения водоснабжения, водоотведения, теплоснабжения и газоснабжения</t>
  </si>
  <si>
    <t>Итого по  Главе 6. Наружные сети и сооружения водоснабжения, водоотведения, теплоснабжения и газоснабжения</t>
  </si>
  <si>
    <t>Глава 7. Благоустройство и озеленеие территории</t>
  </si>
  <si>
    <t>2124-07-01-01</t>
  </si>
  <si>
    <t>Обустройство и организация движения</t>
  </si>
  <si>
    <t>Итого по  Главе 7. Благоустройство и озеленеие территории</t>
  </si>
  <si>
    <t>Итого по главам 1-7</t>
  </si>
  <si>
    <t>Глава 8. Временные здания и сооружения</t>
  </si>
  <si>
    <t>Приказ Минстроя 
России от 19.06.2020№332/пр, прил.1, п.35.2 П=4.1%</t>
  </si>
  <si>
    <t>Временные здания и сооружения. Автомобильные 
дороги федерального, регионального, 
межмуниципального и местного значений с твердым 
покрытием без тоннелей и мостов (путепроводов) 
длиной более 50 м. При получении асфальтобетона и 
цементобетона для строительства автомобильных 
дорог от действующих стационарных предприятий</t>
  </si>
  <si>
    <t>Итого по главе 8</t>
  </si>
  <si>
    <t>Итого по главе 1-8</t>
  </si>
  <si>
    <t>Глава 9. Прочие работы и затраты</t>
  </si>
  <si>
    <t>Приказ Минстроя от 04.08.2020 № 421/пр, п.179.2 П=3%</t>
  </si>
  <si>
    <t>Резерв средств на непредвиденные работы и затраты 
для объектов капитального строительства 
производственного назначения, линейных объектов</t>
  </si>
  <si>
    <t>Итого по главе 9.</t>
  </si>
  <si>
    <t>Итого по главе 1-9</t>
  </si>
  <si>
    <t>Глава 10. Содержание службы заказчика. Строительный контроль</t>
  </si>
  <si>
    <t>Пост. Правит.от 21.06.2010 г.№ 468</t>
  </si>
  <si>
    <t>Содержание службы заказчика  (технический надзор)  2,14%</t>
  </si>
  <si>
    <t>Итого по главе 10.</t>
  </si>
  <si>
    <t>Глава 11. Подготовка эксплуатационных кадров 
для строящегося объекта капитального 
строительства</t>
  </si>
  <si>
    <t>Итого по главе 11.</t>
  </si>
  <si>
    <t>Глава 12. Публичный технологический и ценовой 
аудит, подготовка обоснования инвестиций, 
осуществляемых в инвестиционный проект по 
созданию объекта капитального строительства, в 
отношении которого планируется заключение 
контракта, предметом которого является 
одновременно выполнение работ по 
проектированию, строительству и вводу в 
эксплуатацию объекта капитального 
строительства, технологический и ценовой аудит 
такого обоснования инвестиций, аудит проектной 
документации, проектные и изыскательские 
работ</t>
  </si>
  <si>
    <t>Договор</t>
  </si>
  <si>
    <t>Проектные работы</t>
  </si>
  <si>
    <t>Приказ Минстроя от 04.08.2020 № 421/пр, п.173 П=0,2%</t>
  </si>
  <si>
    <t>Авторский надзор</t>
  </si>
  <si>
    <t>Итого по главе 12</t>
  </si>
  <si>
    <t>Итого по главам 1-12</t>
  </si>
  <si>
    <t>Налоги и обязательные платежи</t>
  </si>
  <si>
    <t>Федеральный закон от 03.08.2018 № 303-ФЗ П=20%</t>
  </si>
  <si>
    <t>НДС 20%</t>
  </si>
  <si>
    <t>Итого по сводному расчету</t>
  </si>
  <si>
    <t xml:space="preserve">Директор </t>
  </si>
  <si>
    <t>[подпись (инициалы, фамилия)]</t>
  </si>
  <si>
    <t xml:space="preserve">ГИП </t>
  </si>
  <si>
    <t>Инженер-сметчик</t>
  </si>
  <si>
    <t>Строительство автомобильной дороги (проезда) к контейнерному терминалу Благовещенск филиала 
ПАО «ТрансКонтейнер» на Забайкальской железной дороге</t>
  </si>
  <si>
    <t>Расчет №1</t>
  </si>
  <si>
    <t xml:space="preserve">Размещение грунта и строительного мусора </t>
  </si>
  <si>
    <t>Сводный сметный расчет в сумме 8 471,36 тыс. руб.</t>
  </si>
  <si>
    <t>Сводный сметный расчет в сумме 10 070,67 тыс. руб.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</si>
</sst>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 * #,##0.00_)\ _D_i_n_._ ;_ * \(#,##0.00\)\ _D_i_n_._ ;_ * &quot;-&quot;??_)\ _D_i_n_._ ;_ @_ "/>
    <numFmt numFmtId="167" formatCode="#,##0.000"/>
    <numFmt numFmtId="168" formatCode="0.0"/>
  </numFmts>
  <fonts count="4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 CYR"/>
      <family val="1"/>
    </font>
    <font>
      <sz val="10"/>
      <name val="Times New Roman Cyr"/>
      <family val="1"/>
      <charset val="204"/>
    </font>
    <font>
      <sz val="10"/>
      <name val="Helv"/>
    </font>
    <font>
      <sz val="7"/>
      <color indexed="8"/>
      <name val="Arial"/>
      <family val="2"/>
      <charset val="204"/>
    </font>
    <font>
      <b/>
      <i/>
      <sz val="7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i/>
      <sz val="10"/>
      <name val="Courier New"/>
      <family val="3"/>
      <charset val="204"/>
    </font>
    <font>
      <i/>
      <sz val="9"/>
      <name val="Courier New"/>
      <family val="3"/>
      <charset val="204"/>
    </font>
    <font>
      <sz val="8"/>
      <name val="Courier New"/>
      <family val="3"/>
      <charset val="204"/>
    </font>
    <font>
      <sz val="8"/>
      <color theme="1"/>
      <name val="Courier New"/>
      <family val="3"/>
      <charset val="204"/>
    </font>
    <font>
      <b/>
      <sz val="8"/>
      <color theme="1"/>
      <name val="Courier New"/>
      <family val="3"/>
      <charset val="204"/>
    </font>
    <font>
      <sz val="8"/>
      <name val="Arial Cyr"/>
      <charset val="204"/>
    </font>
    <font>
      <b/>
      <sz val="8"/>
      <name val="Courier New"/>
      <family val="3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7">
    <xf numFmtId="0" fontId="0" fillId="0" borderId="0"/>
    <xf numFmtId="0" fontId="33" fillId="0" borderId="0"/>
    <xf numFmtId="4" fontId="22" fillId="0" borderId="0">
      <alignment vertical="center"/>
    </xf>
    <xf numFmtId="4" fontId="23" fillId="0" borderId="0">
      <alignment vertical="center"/>
    </xf>
    <xf numFmtId="4" fontId="22" fillId="0" borderId="0">
      <alignment vertical="center"/>
    </xf>
    <xf numFmtId="4" fontId="22" fillId="0" borderId="0">
      <alignment vertical="center"/>
    </xf>
    <xf numFmtId="4" fontId="22" fillId="0" borderId="0">
      <alignment vertical="center"/>
    </xf>
    <xf numFmtId="4" fontId="23" fillId="0" borderId="0">
      <alignment vertical="center"/>
    </xf>
    <xf numFmtId="4" fontId="22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24" fillId="0" borderId="0"/>
    <xf numFmtId="0" fontId="24" fillId="0" borderId="0"/>
    <xf numFmtId="4" fontId="23" fillId="0" borderId="0">
      <alignment vertical="center"/>
    </xf>
    <xf numFmtId="0" fontId="24" fillId="0" borderId="0"/>
    <xf numFmtId="0" fontId="24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4" fillId="0" borderId="0"/>
    <xf numFmtId="0" fontId="25" fillId="0" borderId="0">
      <alignment horizontal="left" vertical="top"/>
    </xf>
    <xf numFmtId="0" fontId="25" fillId="0" borderId="0">
      <alignment horizontal="left" vertical="top"/>
    </xf>
    <xf numFmtId="0" fontId="26" fillId="0" borderId="0">
      <alignment horizontal="right" vertical="top"/>
    </xf>
    <xf numFmtId="0" fontId="26" fillId="0" borderId="0">
      <alignment horizontal="right" vertical="top"/>
    </xf>
    <xf numFmtId="0" fontId="27" fillId="0" borderId="0">
      <alignment horizontal="right" vertical="top"/>
    </xf>
    <xf numFmtId="0" fontId="28" fillId="0" borderId="0">
      <alignment horizontal="left" vertical="center"/>
    </xf>
    <xf numFmtId="0" fontId="28" fillId="0" borderId="0">
      <alignment horizontal="left" vertical="center"/>
    </xf>
    <xf numFmtId="0" fontId="28" fillId="0" borderId="0">
      <alignment horizontal="left" vertical="top"/>
    </xf>
    <xf numFmtId="0" fontId="29" fillId="0" borderId="0">
      <alignment horizontal="center" vertical="center"/>
    </xf>
    <xf numFmtId="0" fontId="29" fillId="0" borderId="0">
      <alignment horizontal="center" vertical="center"/>
    </xf>
    <xf numFmtId="0" fontId="28" fillId="0" borderId="0">
      <alignment horizontal="left" vertical="top"/>
    </xf>
    <xf numFmtId="0" fontId="28" fillId="0" borderId="0">
      <alignment horizontal="center" vertical="center"/>
    </xf>
    <xf numFmtId="0" fontId="28" fillId="0" borderId="0">
      <alignment horizontal="center" vertical="center"/>
    </xf>
    <xf numFmtId="0" fontId="28" fillId="0" borderId="0">
      <alignment horizontal="left" vertical="top"/>
    </xf>
    <xf numFmtId="0" fontId="28" fillId="0" borderId="0">
      <alignment horizontal="left" vertical="center"/>
    </xf>
    <xf numFmtId="0" fontId="28" fillId="0" borderId="0">
      <alignment horizontal="left" vertical="center"/>
    </xf>
    <xf numFmtId="0" fontId="28" fillId="0" borderId="0">
      <alignment horizontal="left" vertical="top"/>
    </xf>
    <xf numFmtId="0" fontId="28" fillId="0" borderId="0">
      <alignment horizontal="right" vertical="center"/>
    </xf>
    <xf numFmtId="0" fontId="28" fillId="0" borderId="0">
      <alignment horizontal="right" vertical="center"/>
    </xf>
    <xf numFmtId="0" fontId="29" fillId="0" borderId="0">
      <alignment horizontal="center" vertical="center"/>
    </xf>
    <xf numFmtId="0" fontId="28" fillId="0" borderId="0">
      <alignment horizontal="left" vertical="center"/>
    </xf>
    <xf numFmtId="0" fontId="28" fillId="0" borderId="0">
      <alignment horizontal="left" vertical="center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right" vertical="top"/>
    </xf>
    <xf numFmtId="0" fontId="28" fillId="0" borderId="0">
      <alignment horizontal="right" vertical="top"/>
    </xf>
    <xf numFmtId="0" fontId="30" fillId="0" borderId="0">
      <alignment horizontal="right" vertical="center"/>
    </xf>
    <xf numFmtId="0" fontId="30" fillId="0" borderId="0">
      <alignment horizontal="right" vertical="center"/>
    </xf>
    <xf numFmtId="0" fontId="31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center"/>
    </xf>
    <xf numFmtId="0" fontId="28" fillId="0" borderId="0">
      <alignment horizontal="left" vertical="center"/>
    </xf>
    <xf numFmtId="0" fontId="28" fillId="0" borderId="0">
      <alignment horizontal="left" vertical="top"/>
    </xf>
    <xf numFmtId="0" fontId="25" fillId="0" borderId="13">
      <alignment horizontal="center" vertical="center"/>
    </xf>
    <xf numFmtId="0" fontId="25" fillId="0" borderId="13">
      <alignment horizontal="center" vertical="center"/>
    </xf>
    <xf numFmtId="0" fontId="28" fillId="0" borderId="0">
      <alignment horizontal="left" vertical="top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8" fillId="0" borderId="0">
      <alignment horizontal="left" vertical="center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5" fillId="0" borderId="13">
      <alignment horizontal="center" vertical="center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31" fillId="0" borderId="0">
      <alignment horizontal="left" vertical="center"/>
    </xf>
    <xf numFmtId="0" fontId="31" fillId="0" borderId="0">
      <alignment horizontal="left" vertical="center"/>
    </xf>
    <xf numFmtId="0" fontId="31" fillId="0" borderId="0">
      <alignment horizontal="left" vertical="top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5" fillId="0" borderId="12">
      <alignment horizontal="center" vertical="center"/>
    </xf>
    <xf numFmtId="0" fontId="25" fillId="0" borderId="12">
      <alignment horizontal="center" vertical="center"/>
    </xf>
    <xf numFmtId="0" fontId="25" fillId="0" borderId="11">
      <alignment horizontal="center" vertical="center"/>
    </xf>
    <xf numFmtId="0" fontId="25" fillId="0" borderId="12">
      <alignment horizontal="center" vertical="center"/>
    </xf>
    <xf numFmtId="0" fontId="25" fillId="0" borderId="12">
      <alignment horizontal="center" vertical="center"/>
    </xf>
    <xf numFmtId="0" fontId="25" fillId="0" borderId="13">
      <alignment horizontal="center" vertical="center"/>
    </xf>
    <xf numFmtId="0" fontId="25" fillId="0" borderId="13">
      <alignment horizontal="center" vertical="center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5" fillId="0" borderId="12">
      <alignment horizontal="center" vertical="center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5" fillId="0" borderId="12">
      <alignment horizontal="center" vertical="center"/>
    </xf>
    <xf numFmtId="0" fontId="25" fillId="0" borderId="11">
      <alignment horizontal="center" vertical="center"/>
    </xf>
    <xf numFmtId="0" fontId="25" fillId="0" borderId="11">
      <alignment horizontal="center" vertical="center"/>
    </xf>
    <xf numFmtId="0" fontId="25" fillId="0" borderId="13">
      <alignment horizontal="center" vertical="center"/>
    </xf>
    <xf numFmtId="0" fontId="31" fillId="0" borderId="0">
      <alignment horizontal="left" vertical="center"/>
    </xf>
    <xf numFmtId="0" fontId="31" fillId="0" borderId="0">
      <alignment horizontal="left" vertical="center"/>
    </xf>
    <xf numFmtId="0" fontId="30" fillId="0" borderId="0">
      <alignment horizontal="right" vertical="top"/>
    </xf>
    <xf numFmtId="0" fontId="25" fillId="0" borderId="12">
      <alignment horizontal="center" vertical="center"/>
    </xf>
    <xf numFmtId="0" fontId="25" fillId="0" borderId="12">
      <alignment horizontal="center" vertical="center"/>
    </xf>
    <xf numFmtId="0" fontId="25" fillId="0" borderId="11">
      <alignment horizontal="center" vertical="center"/>
    </xf>
    <xf numFmtId="0" fontId="30" fillId="0" borderId="10">
      <alignment horizontal="center" vertical="center"/>
    </xf>
    <xf numFmtId="0" fontId="30" fillId="0" borderId="10">
      <alignment horizontal="center" vertical="center"/>
    </xf>
    <xf numFmtId="0" fontId="25" fillId="0" borderId="11">
      <alignment horizontal="center" vertical="center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11">
      <alignment horizontal="center" vertical="center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11">
      <alignment horizontal="center" vertical="center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12">
      <alignment horizontal="center" vertical="center"/>
    </xf>
    <xf numFmtId="0" fontId="25" fillId="0" borderId="0">
      <alignment horizontal="right" vertical="top"/>
    </xf>
    <xf numFmtId="0" fontId="25" fillId="0" borderId="0">
      <alignment horizontal="right" vertical="top"/>
    </xf>
    <xf numFmtId="0" fontId="30" fillId="0" borderId="10">
      <alignment horizontal="center" vertical="center"/>
    </xf>
    <xf numFmtId="0" fontId="25" fillId="0" borderId="0">
      <alignment horizontal="right" vertical="top"/>
    </xf>
    <xf numFmtId="0" fontId="25" fillId="0" borderId="0">
      <alignment horizontal="right" vertical="top"/>
    </xf>
    <xf numFmtId="0" fontId="25" fillId="0" borderId="11">
      <alignment horizontal="left" vertical="top"/>
    </xf>
    <xf numFmtId="0" fontId="25" fillId="0" borderId="0">
      <alignment horizontal="right" vertical="top"/>
    </xf>
    <xf numFmtId="0" fontId="25" fillId="0" borderId="0">
      <alignment horizontal="right" vertical="top"/>
    </xf>
    <xf numFmtId="0" fontId="25" fillId="0" borderId="11">
      <alignment horizontal="left" vertical="top"/>
    </xf>
    <xf numFmtId="0" fontId="30" fillId="0" borderId="15">
      <alignment horizontal="left" vertical="top"/>
    </xf>
    <xf numFmtId="0" fontId="30" fillId="0" borderId="15">
      <alignment horizontal="left" vertical="top"/>
    </xf>
    <xf numFmtId="0" fontId="25" fillId="0" borderId="11">
      <alignment horizontal="right" vertical="top"/>
    </xf>
    <xf numFmtId="0" fontId="30" fillId="0" borderId="15">
      <alignment horizontal="right" vertical="top"/>
    </xf>
    <xf numFmtId="0" fontId="30" fillId="0" borderId="15">
      <alignment horizontal="right" vertical="top"/>
    </xf>
    <xf numFmtId="0" fontId="25" fillId="0" borderId="11">
      <alignment horizontal="right" vertical="top"/>
    </xf>
    <xf numFmtId="0" fontId="31" fillId="0" borderId="0">
      <alignment horizontal="left" vertical="center"/>
    </xf>
    <xf numFmtId="0" fontId="31" fillId="0" borderId="0">
      <alignment horizontal="left" vertical="center"/>
    </xf>
    <xf numFmtId="0" fontId="30" fillId="0" borderId="0">
      <alignment horizontal="right" vertical="top"/>
    </xf>
    <xf numFmtId="0" fontId="30" fillId="0" borderId="15">
      <alignment horizontal="right" vertical="top"/>
    </xf>
    <xf numFmtId="0" fontId="30" fillId="0" borderId="15">
      <alignment horizontal="right" vertical="top"/>
    </xf>
    <xf numFmtId="0" fontId="25" fillId="0" borderId="11">
      <alignment horizontal="left" vertical="top"/>
    </xf>
    <xf numFmtId="0" fontId="30" fillId="0" borderId="15">
      <alignment horizontal="right" vertical="top"/>
    </xf>
    <xf numFmtId="0" fontId="30" fillId="0" borderId="15">
      <alignment horizontal="right" vertical="top"/>
    </xf>
    <xf numFmtId="0" fontId="25" fillId="0" borderId="11">
      <alignment horizontal="right" vertical="top"/>
    </xf>
    <xf numFmtId="0" fontId="30" fillId="0" borderId="0">
      <alignment horizontal="right" vertical="top"/>
    </xf>
    <xf numFmtId="0" fontId="30" fillId="0" borderId="0">
      <alignment horizontal="right" vertical="top"/>
    </xf>
    <xf numFmtId="0" fontId="30" fillId="0" borderId="15">
      <alignment horizontal="left" vertical="top"/>
    </xf>
    <xf numFmtId="0" fontId="30" fillId="0" borderId="0">
      <alignment horizontal="right" vertical="top"/>
    </xf>
    <xf numFmtId="0" fontId="30" fillId="0" borderId="0">
      <alignment horizontal="right" vertical="top"/>
    </xf>
    <xf numFmtId="0" fontId="30" fillId="0" borderId="15">
      <alignment horizontal="right" vertical="top"/>
    </xf>
    <xf numFmtId="0" fontId="30" fillId="0" borderId="0">
      <alignment horizontal="right" vertical="top"/>
    </xf>
    <xf numFmtId="0" fontId="30" fillId="0" borderId="0">
      <alignment horizontal="right" vertical="top"/>
    </xf>
    <xf numFmtId="0" fontId="30" fillId="0" borderId="15">
      <alignment horizontal="right" vertical="top"/>
    </xf>
    <xf numFmtId="0" fontId="31" fillId="0" borderId="0">
      <alignment horizontal="left" vertical="top"/>
    </xf>
    <xf numFmtId="0" fontId="31" fillId="0" borderId="0">
      <alignment horizontal="left" vertical="top"/>
    </xf>
    <xf numFmtId="0" fontId="30" fillId="0" borderId="15">
      <alignment horizontal="right" vertical="top"/>
    </xf>
    <xf numFmtId="0" fontId="31" fillId="0" borderId="0">
      <alignment horizontal="left" vertical="top"/>
    </xf>
    <xf numFmtId="0" fontId="31" fillId="0" borderId="0">
      <alignment horizontal="left" vertical="top"/>
    </xf>
    <xf numFmtId="0" fontId="30" fillId="0" borderId="0">
      <alignment horizontal="right" vertical="top"/>
    </xf>
    <xf numFmtId="0" fontId="31" fillId="0" borderId="0">
      <alignment horizontal="right" vertical="top"/>
    </xf>
    <xf numFmtId="0" fontId="31" fillId="0" borderId="0">
      <alignment horizontal="right" vertical="top"/>
    </xf>
    <xf numFmtId="0" fontId="30" fillId="0" borderId="0">
      <alignment horizontal="right" vertical="top"/>
    </xf>
    <xf numFmtId="0" fontId="31" fillId="0" borderId="0">
      <alignment horizontal="right" vertical="top"/>
    </xf>
    <xf numFmtId="0" fontId="31" fillId="0" borderId="0">
      <alignment horizontal="right" vertical="top"/>
    </xf>
    <xf numFmtId="0" fontId="30" fillId="0" borderId="0">
      <alignment horizontal="right" vertical="top"/>
    </xf>
    <xf numFmtId="0" fontId="31" fillId="0" borderId="0">
      <alignment horizontal="right" vertical="top"/>
    </xf>
    <xf numFmtId="0" fontId="31" fillId="0" borderId="0">
      <alignment horizontal="right" vertical="top"/>
    </xf>
    <xf numFmtId="0" fontId="30" fillId="0" borderId="0">
      <alignment horizontal="right" vertical="top"/>
    </xf>
    <xf numFmtId="0" fontId="32" fillId="0" borderId="10">
      <alignment horizontal="left" vertical="top"/>
    </xf>
    <xf numFmtId="0" fontId="32" fillId="0" borderId="10">
      <alignment horizontal="left" vertical="top"/>
    </xf>
    <xf numFmtId="0" fontId="31" fillId="0" borderId="10">
      <alignment horizontal="left"/>
    </xf>
    <xf numFmtId="0" fontId="31" fillId="0" borderId="0">
      <alignment horizontal="right" vertical="top"/>
    </xf>
    <xf numFmtId="0" fontId="31" fillId="0" borderId="0">
      <alignment horizontal="right" vertical="top"/>
    </xf>
    <xf numFmtId="0" fontId="31" fillId="0" borderId="0">
      <alignment horizontal="left" vertical="top"/>
    </xf>
    <xf numFmtId="0" fontId="30" fillId="0" borderId="0">
      <alignment horizontal="left" vertical="top"/>
    </xf>
    <xf numFmtId="0" fontId="31" fillId="0" borderId="0">
      <alignment horizontal="left" vertical="top"/>
    </xf>
    <xf numFmtId="0" fontId="31" fillId="0" borderId="0">
      <alignment horizontal="right" vertical="top"/>
    </xf>
    <xf numFmtId="0" fontId="30" fillId="0" borderId="0">
      <alignment horizontal="right" vertical="top"/>
    </xf>
    <xf numFmtId="0" fontId="31" fillId="0" borderId="0">
      <alignment horizontal="left" vertical="top"/>
    </xf>
    <xf numFmtId="0" fontId="31" fillId="0" borderId="0">
      <alignment horizontal="right" vertical="center"/>
    </xf>
    <xf numFmtId="0" fontId="31" fillId="0" borderId="0">
      <alignment horizontal="right" vertical="top"/>
    </xf>
    <xf numFmtId="0" fontId="31" fillId="0" borderId="0">
      <alignment horizontal="left" vertical="top"/>
    </xf>
    <xf numFmtId="0" fontId="30" fillId="0" borderId="10">
      <alignment horizontal="center" vertical="center"/>
    </xf>
    <xf numFmtId="0" fontId="31" fillId="0" borderId="0">
      <alignment horizontal="left" vertical="center"/>
    </xf>
    <xf numFmtId="0" fontId="31" fillId="0" borderId="0">
      <alignment horizontal="right" vertical="center"/>
    </xf>
    <xf numFmtId="0" fontId="31" fillId="0" borderId="0">
      <alignment horizontal="left" vertical="top"/>
    </xf>
    <xf numFmtId="0" fontId="25" fillId="0" borderId="0">
      <alignment horizontal="left" vertical="top"/>
    </xf>
    <xf numFmtId="0" fontId="31" fillId="0" borderId="0">
      <alignment horizontal="left" vertical="center"/>
    </xf>
    <xf numFmtId="0" fontId="31" fillId="0" borderId="0">
      <alignment horizontal="left" vertical="top"/>
    </xf>
    <xf numFmtId="0" fontId="25" fillId="0" borderId="0">
      <alignment horizontal="left" vertical="top"/>
    </xf>
    <xf numFmtId="0" fontId="31" fillId="0" borderId="0">
      <alignment horizontal="left" vertical="top"/>
    </xf>
    <xf numFmtId="0" fontId="31" fillId="0" borderId="0">
      <alignment horizontal="left" vertical="center"/>
    </xf>
    <xf numFmtId="0" fontId="31" fillId="0" borderId="0">
      <alignment horizontal="left" vertical="top"/>
    </xf>
    <xf numFmtId="0" fontId="25" fillId="0" borderId="0">
      <alignment horizontal="left" vertical="top"/>
    </xf>
    <xf numFmtId="0" fontId="31" fillId="0" borderId="10">
      <alignment horizontal="left" vertical="center"/>
    </xf>
    <xf numFmtId="0" fontId="31" fillId="0" borderId="0">
      <alignment horizontal="left" vertical="top"/>
    </xf>
    <xf numFmtId="0" fontId="31" fillId="0" borderId="0">
      <alignment horizontal="left" vertical="top"/>
    </xf>
    <xf numFmtId="0" fontId="30" fillId="0" borderId="15">
      <alignment horizontal="left" vertical="top"/>
    </xf>
    <xf numFmtId="0" fontId="31" fillId="0" borderId="10">
      <alignment horizontal="left" vertical="center"/>
    </xf>
    <xf numFmtId="0" fontId="31" fillId="0" borderId="0">
      <alignment horizontal="left" vertical="top"/>
    </xf>
    <xf numFmtId="0" fontId="31" fillId="0" borderId="0">
      <alignment horizontal="left" vertical="top"/>
    </xf>
    <xf numFmtId="0" fontId="31" fillId="0" borderId="0">
      <alignment horizontal="right" vertical="center"/>
    </xf>
    <xf numFmtId="0" fontId="31" fillId="0" borderId="0">
      <alignment horizontal="left" vertical="top"/>
    </xf>
    <xf numFmtId="0" fontId="31" fillId="0" borderId="0">
      <alignment horizontal="left" vertical="top"/>
    </xf>
    <xf numFmtId="0" fontId="28" fillId="0" borderId="0">
      <alignment horizontal="left" vertical="center"/>
    </xf>
    <xf numFmtId="0" fontId="28" fillId="0" borderId="0">
      <alignment horizontal="left" vertical="center"/>
    </xf>
    <xf numFmtId="0" fontId="31" fillId="0" borderId="0">
      <alignment horizontal="left"/>
    </xf>
    <xf numFmtId="0" fontId="31" fillId="0" borderId="0">
      <alignment horizontal="left" vertical="center"/>
    </xf>
    <xf numFmtId="0" fontId="31" fillId="0" borderId="0">
      <alignment horizontal="left" vertical="top"/>
    </xf>
    <xf numFmtId="0" fontId="28" fillId="0" borderId="0">
      <alignment horizontal="right"/>
    </xf>
    <xf numFmtId="0" fontId="31" fillId="0" borderId="0">
      <alignment horizontal="left" vertical="center"/>
    </xf>
    <xf numFmtId="0" fontId="31" fillId="0" borderId="0">
      <alignment horizontal="right" vertical="center"/>
    </xf>
    <xf numFmtId="0" fontId="31" fillId="0" borderId="0">
      <alignment horizontal="left"/>
    </xf>
    <xf numFmtId="0" fontId="31" fillId="0" borderId="0">
      <alignment horizontal="left" vertical="top"/>
    </xf>
    <xf numFmtId="0" fontId="31" fillId="0" borderId="0">
      <alignment horizontal="left" vertical="center"/>
    </xf>
    <xf numFmtId="0" fontId="28" fillId="0" borderId="10">
      <alignment horizontal="left"/>
    </xf>
    <xf numFmtId="0" fontId="31" fillId="0" borderId="10">
      <alignment horizontal="left" vertical="center"/>
    </xf>
    <xf numFmtId="0" fontId="31" fillId="0" borderId="0">
      <alignment horizontal="left" vertical="center"/>
    </xf>
    <xf numFmtId="0" fontId="31" fillId="0" borderId="0">
      <alignment horizontal="left"/>
    </xf>
    <xf numFmtId="0" fontId="31" fillId="0" borderId="0">
      <alignment horizontal="left" vertical="top"/>
    </xf>
    <xf numFmtId="0" fontId="31" fillId="0" borderId="10">
      <alignment horizontal="left" vertical="center"/>
    </xf>
    <xf numFmtId="0" fontId="28" fillId="0" borderId="0">
      <alignment horizontal="right"/>
    </xf>
    <xf numFmtId="0" fontId="31" fillId="0" borderId="0">
      <alignment horizontal="left"/>
    </xf>
    <xf numFmtId="0" fontId="28" fillId="0" borderId="10">
      <alignment horizontal="left"/>
    </xf>
    <xf numFmtId="0" fontId="31" fillId="0" borderId="0">
      <alignment horizontal="left"/>
    </xf>
    <xf numFmtId="0" fontId="28" fillId="0" borderId="0">
      <alignment horizontal="left" vertical="center"/>
    </xf>
    <xf numFmtId="0" fontId="28" fillId="0" borderId="0">
      <alignment horizontal="left" vertical="center"/>
    </xf>
    <xf numFmtId="0" fontId="31" fillId="0" borderId="10">
      <alignment horizontal="left"/>
    </xf>
    <xf numFmtId="0" fontId="28" fillId="0" borderId="10">
      <alignment horizontal="left"/>
    </xf>
    <xf numFmtId="0" fontId="31" fillId="0" borderId="0">
      <alignment horizontal="left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31" fillId="0" borderId="0">
      <alignment horizontal="left"/>
    </xf>
    <xf numFmtId="0" fontId="21" fillId="0" borderId="11">
      <alignment horizontal="center"/>
    </xf>
    <xf numFmtId="0" fontId="1" fillId="0" borderId="0">
      <alignment vertical="top"/>
    </xf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21" fillId="0" borderId="11">
      <alignment horizontal="center"/>
    </xf>
    <xf numFmtId="0" fontId="21" fillId="0" borderId="0">
      <alignment vertical="top"/>
    </xf>
    <xf numFmtId="0" fontId="6" fillId="20" borderId="2" applyNumberFormat="0" applyAlignment="0" applyProtection="0"/>
    <xf numFmtId="0" fontId="7" fillId="20" borderId="1" applyNumberFormat="0" applyAlignment="0" applyProtection="0"/>
    <xf numFmtId="164" fontId="1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21" fillId="0" borderId="0">
      <alignment horizontal="right" vertical="top" wrapText="1"/>
    </xf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2" fillId="21" borderId="7" applyNumberFormat="0" applyAlignment="0" applyProtection="0"/>
    <xf numFmtId="0" fontId="21" fillId="0" borderId="11">
      <alignment horizontal="center" wrapText="1"/>
    </xf>
    <xf numFmtId="0" fontId="1" fillId="0" borderId="0">
      <alignment vertical="top"/>
    </xf>
    <xf numFmtId="0" fontId="1" fillId="0" borderId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" fillId="0" borderId="0"/>
    <xf numFmtId="0" fontId="2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1" fillId="0" borderId="0"/>
    <xf numFmtId="0" fontId="21" fillId="0" borderId="11">
      <alignment horizontal="center" wrapText="1"/>
    </xf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1" fillId="0" borderId="11">
      <alignment horizontal="center"/>
    </xf>
    <xf numFmtId="0" fontId="21" fillId="0" borderId="11">
      <alignment horizontal="center" wrapText="1"/>
    </xf>
    <xf numFmtId="0" fontId="1" fillId="0" borderId="0"/>
    <xf numFmtId="0" fontId="17" fillId="0" borderId="9" applyNumberFormat="0" applyFill="0" applyAlignment="0" applyProtection="0"/>
    <xf numFmtId="0" fontId="33" fillId="0" borderId="0"/>
    <xf numFmtId="0" fontId="18" fillId="0" borderId="0" applyNumberFormat="0" applyFill="0" applyBorder="0" applyAlignment="0" applyProtection="0"/>
    <xf numFmtId="0" fontId="21" fillId="0" borderId="0">
      <alignment horizontal="center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1" fillId="0" borderId="0">
      <alignment horizontal="left" vertical="top"/>
    </xf>
    <xf numFmtId="0" fontId="19" fillId="4" borderId="0" applyNumberFormat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49" fontId="34" fillId="0" borderId="0" xfId="0" applyNumberFormat="1" applyFont="1" applyAlignment="1">
      <alignment horizontal="left" vertical="top"/>
    </xf>
    <xf numFmtId="0" fontId="34" fillId="0" borderId="0" xfId="431" applyFont="1" applyAlignment="1">
      <alignment horizontal="left"/>
    </xf>
    <xf numFmtId="0" fontId="34" fillId="0" borderId="0" xfId="431" applyFont="1">
      <alignment horizontal="left" vertical="top"/>
    </xf>
    <xf numFmtId="0" fontId="34" fillId="0" borderId="10" xfId="0" applyFont="1" applyBorder="1"/>
    <xf numFmtId="0" fontId="34" fillId="0" borderId="0" xfId="0" applyFont="1"/>
    <xf numFmtId="0" fontId="38" fillId="0" borderId="0" xfId="0" applyFont="1"/>
    <xf numFmtId="0" fontId="34" fillId="0" borderId="0" xfId="0" applyFont="1" applyAlignment="1">
      <alignment horizontal="right" vertical="top"/>
    </xf>
    <xf numFmtId="0" fontId="38" fillId="0" borderId="0" xfId="0" applyFont="1" applyAlignment="1">
      <alignment horizontal="right" vertical="top"/>
    </xf>
    <xf numFmtId="0" fontId="34" fillId="0" borderId="0" xfId="0" applyFont="1" applyAlignment="1">
      <alignment horizontal="center" vertical="top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right"/>
    </xf>
    <xf numFmtId="49" fontId="34" fillId="0" borderId="10" xfId="0" applyNumberFormat="1" applyFont="1" applyBorder="1" applyAlignment="1">
      <alignment horizontal="left" vertical="top"/>
    </xf>
    <xf numFmtId="0" fontId="34" fillId="0" borderId="10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4" fillId="0" borderId="10" xfId="0" applyFont="1" applyBorder="1" applyAlignment="1">
      <alignment horizontal="right" vertical="top"/>
    </xf>
    <xf numFmtId="0" fontId="35" fillId="0" borderId="0" xfId="0" applyFont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right"/>
    </xf>
    <xf numFmtId="0" fontId="34" fillId="0" borderId="0" xfId="0" applyFont="1" applyAlignment="1">
      <alignment horizontal="center" wrapText="1"/>
    </xf>
    <xf numFmtId="0" fontId="34" fillId="0" borderId="0" xfId="0" applyFont="1" applyAlignment="1">
      <alignment horizontal="right"/>
    </xf>
    <xf numFmtId="4" fontId="34" fillId="0" borderId="0" xfId="0" applyNumberFormat="1" applyFont="1" applyAlignment="1">
      <alignment horizontal="right" vertical="top"/>
    </xf>
    <xf numFmtId="4" fontId="0" fillId="0" borderId="0" xfId="0" applyNumberFormat="1"/>
    <xf numFmtId="0" fontId="39" fillId="0" borderId="14" xfId="0" applyFont="1" applyBorder="1" applyAlignment="1">
      <alignment horizontal="center" vertical="center"/>
    </xf>
    <xf numFmtId="49" fontId="39" fillId="0" borderId="14" xfId="0" applyNumberFormat="1" applyFont="1" applyBorder="1" applyAlignment="1">
      <alignment horizontal="center" vertical="center"/>
    </xf>
    <xf numFmtId="0" fontId="39" fillId="0" borderId="11" xfId="0" applyFont="1" applyBorder="1" applyAlignment="1">
      <alignment horizontal="center" vertical="top" wrapText="1"/>
    </xf>
    <xf numFmtId="0" fontId="40" fillId="0" borderId="11" xfId="0" applyFont="1" applyBorder="1" applyAlignment="1">
      <alignment horizontal="left" vertical="top" wrapText="1"/>
    </xf>
    <xf numFmtId="49" fontId="39" fillId="0" borderId="11" xfId="0" applyNumberFormat="1" applyFont="1" applyBorder="1" applyAlignment="1">
      <alignment horizontal="left" vertical="top" wrapText="1"/>
    </xf>
    <xf numFmtId="4" fontId="39" fillId="0" borderId="11" xfId="0" applyNumberFormat="1" applyFont="1" applyBorder="1" applyAlignment="1">
      <alignment horizontal="right" vertical="top" wrapText="1"/>
    </xf>
    <xf numFmtId="4" fontId="39" fillId="0" borderId="11" xfId="0" applyNumberFormat="1" applyFont="1" applyBorder="1" applyAlignment="1">
      <alignment horizontal="right" vertical="top"/>
    </xf>
    <xf numFmtId="49" fontId="40" fillId="0" borderId="13" xfId="0" applyNumberFormat="1" applyFont="1" applyBorder="1" applyAlignment="1">
      <alignment horizontal="left" vertical="top" wrapText="1"/>
    </xf>
    <xf numFmtId="4" fontId="40" fillId="0" borderId="11" xfId="0" applyNumberFormat="1" applyFont="1" applyBorder="1" applyAlignment="1">
      <alignment horizontal="right" vertical="top" wrapText="1"/>
    </xf>
    <xf numFmtId="4" fontId="40" fillId="0" borderId="11" xfId="0" applyNumberFormat="1" applyFont="1" applyBorder="1" applyAlignment="1">
      <alignment horizontal="right" vertical="top"/>
    </xf>
    <xf numFmtId="0" fontId="39" fillId="0" borderId="11" xfId="0" applyFont="1" applyBorder="1" applyAlignment="1">
      <alignment horizontal="left" vertical="top" wrapText="1"/>
    </xf>
    <xf numFmtId="0" fontId="39" fillId="0" borderId="11" xfId="0" applyFont="1" applyBorder="1" applyAlignment="1">
      <alignment horizontal="right" vertical="top" wrapText="1"/>
    </xf>
    <xf numFmtId="2" fontId="39" fillId="0" borderId="11" xfId="0" applyNumberFormat="1" applyFont="1" applyBorder="1" applyAlignment="1">
      <alignment horizontal="right" vertical="top" wrapText="1"/>
    </xf>
    <xf numFmtId="168" fontId="39" fillId="0" borderId="11" xfId="0" applyNumberFormat="1" applyFont="1" applyBorder="1" applyAlignment="1">
      <alignment horizontal="center" vertical="top" wrapText="1"/>
    </xf>
    <xf numFmtId="49" fontId="40" fillId="0" borderId="11" xfId="0" applyNumberFormat="1" applyFont="1" applyBorder="1" applyAlignment="1">
      <alignment horizontal="left" vertical="top" wrapText="1"/>
    </xf>
    <xf numFmtId="0" fontId="39" fillId="0" borderId="12" xfId="0" applyFont="1" applyBorder="1" applyAlignment="1">
      <alignment horizontal="center" vertical="top" wrapText="1"/>
    </xf>
    <xf numFmtId="0" fontId="40" fillId="0" borderId="16" xfId="0" applyFont="1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3" xfId="0" applyFont="1" applyBorder="1" applyAlignment="1">
      <alignment horizontal="left" vertical="top" wrapText="1"/>
    </xf>
    <xf numFmtId="0" fontId="39" fillId="0" borderId="11" xfId="0" applyFont="1" applyBorder="1" applyAlignment="1">
      <alignment horizontal="center" vertical="top"/>
    </xf>
    <xf numFmtId="49" fontId="40" fillId="0" borderId="12" xfId="0" applyNumberFormat="1" applyFont="1" applyBorder="1" applyAlignment="1">
      <alignment horizontal="right" vertical="top" wrapText="1"/>
    </xf>
    <xf numFmtId="2" fontId="39" fillId="24" borderId="11" xfId="0" applyNumberFormat="1" applyFont="1" applyFill="1" applyBorder="1" applyAlignment="1">
      <alignment horizontal="right" vertical="top" wrapText="1"/>
    </xf>
    <xf numFmtId="4" fontId="39" fillId="0" borderId="11" xfId="0" applyNumberFormat="1" applyFont="1" applyBorder="1" applyAlignment="1">
      <alignment horizontal="left" vertical="top" wrapText="1"/>
    </xf>
    <xf numFmtId="0" fontId="40" fillId="0" borderId="13" xfId="0" applyFont="1" applyBorder="1" applyAlignment="1">
      <alignment horizontal="left" vertical="top" wrapText="1"/>
    </xf>
    <xf numFmtId="0" fontId="39" fillId="0" borderId="11" xfId="0" applyFont="1" applyBorder="1" applyAlignment="1">
      <alignment vertical="top" wrapText="1"/>
    </xf>
    <xf numFmtId="0" fontId="38" fillId="24" borderId="11" xfId="0" applyFont="1" applyFill="1" applyBorder="1" applyAlignment="1">
      <alignment horizontal="center" vertical="top" wrapText="1"/>
    </xf>
    <xf numFmtId="49" fontId="38" fillId="24" borderId="11" xfId="0" applyNumberFormat="1" applyFont="1" applyFill="1" applyBorder="1" applyAlignment="1">
      <alignment horizontal="left" vertical="top" wrapText="1"/>
    </xf>
    <xf numFmtId="4" fontId="38" fillId="24" borderId="11" xfId="0" applyNumberFormat="1" applyFont="1" applyFill="1" applyBorder="1" applyAlignment="1">
      <alignment horizontal="right" vertical="top" wrapText="1"/>
    </xf>
    <xf numFmtId="4" fontId="38" fillId="24" borderId="11" xfId="0" applyNumberFormat="1" applyFont="1" applyFill="1" applyBorder="1" applyAlignment="1">
      <alignment horizontal="right" vertical="top"/>
    </xf>
    <xf numFmtId="49" fontId="42" fillId="24" borderId="13" xfId="0" applyNumberFormat="1" applyFont="1" applyFill="1" applyBorder="1" applyAlignment="1">
      <alignment horizontal="left" vertical="top" wrapText="1"/>
    </xf>
    <xf numFmtId="4" fontId="42" fillId="24" borderId="11" xfId="0" applyNumberFormat="1" applyFont="1" applyFill="1" applyBorder="1" applyAlignment="1">
      <alignment horizontal="right" vertical="top" wrapText="1"/>
    </xf>
    <xf numFmtId="4" fontId="42" fillId="24" borderId="11" xfId="0" applyNumberFormat="1" applyFont="1" applyFill="1" applyBorder="1" applyAlignment="1">
      <alignment horizontal="right" vertical="top"/>
    </xf>
    <xf numFmtId="0" fontId="38" fillId="24" borderId="11" xfId="0" applyFont="1" applyFill="1" applyBorder="1" applyAlignment="1">
      <alignment horizontal="left" vertical="top" wrapText="1"/>
    </xf>
    <xf numFmtId="0" fontId="42" fillId="24" borderId="11" xfId="0" applyFont="1" applyFill="1" applyBorder="1" applyAlignment="1">
      <alignment horizontal="left" vertical="top" wrapText="1"/>
    </xf>
    <xf numFmtId="0" fontId="38" fillId="24" borderId="11" xfId="0" applyFont="1" applyFill="1" applyBorder="1" applyAlignment="1">
      <alignment horizontal="right" vertical="top" wrapText="1"/>
    </xf>
    <xf numFmtId="2" fontId="38" fillId="24" borderId="11" xfId="0" applyNumberFormat="1" applyFont="1" applyFill="1" applyBorder="1" applyAlignment="1">
      <alignment horizontal="right" vertical="top" wrapText="1"/>
    </xf>
    <xf numFmtId="168" fontId="38" fillId="24" borderId="11" xfId="0" applyNumberFormat="1" applyFont="1" applyFill="1" applyBorder="1" applyAlignment="1">
      <alignment horizontal="center" vertical="top" wrapText="1"/>
    </xf>
    <xf numFmtId="49" fontId="42" fillId="24" borderId="11" xfId="0" applyNumberFormat="1" applyFont="1" applyFill="1" applyBorder="1" applyAlignment="1">
      <alignment horizontal="left" vertical="top" wrapText="1"/>
    </xf>
    <xf numFmtId="0" fontId="38" fillId="24" borderId="12" xfId="0" applyFont="1" applyFill="1" applyBorder="1" applyAlignment="1">
      <alignment horizontal="center" vertical="top" wrapText="1"/>
    </xf>
    <xf numFmtId="0" fontId="38" fillId="24" borderId="11" xfId="0" applyFont="1" applyFill="1" applyBorder="1" applyAlignment="1">
      <alignment vertical="top" wrapText="1"/>
    </xf>
    <xf numFmtId="0" fontId="42" fillId="24" borderId="16" xfId="0" applyFont="1" applyFill="1" applyBorder="1" applyAlignment="1">
      <alignment vertical="top" wrapText="1"/>
    </xf>
    <xf numFmtId="0" fontId="38" fillId="24" borderId="16" xfId="0" applyFont="1" applyFill="1" applyBorder="1" applyAlignment="1">
      <alignment vertical="top" wrapText="1"/>
    </xf>
    <xf numFmtId="0" fontId="38" fillId="24" borderId="13" xfId="0" applyFont="1" applyFill="1" applyBorder="1" applyAlignment="1">
      <alignment vertical="top" wrapText="1"/>
    </xf>
    <xf numFmtId="0" fontId="38" fillId="24" borderId="13" xfId="0" applyFont="1" applyFill="1" applyBorder="1" applyAlignment="1">
      <alignment horizontal="left" vertical="top" wrapText="1"/>
    </xf>
    <xf numFmtId="0" fontId="42" fillId="24" borderId="13" xfId="0" applyFont="1" applyFill="1" applyBorder="1" applyAlignment="1">
      <alignment horizontal="left" vertical="top" wrapText="1"/>
    </xf>
    <xf numFmtId="0" fontId="38" fillId="24" borderId="11" xfId="0" applyFont="1" applyFill="1" applyBorder="1" applyAlignment="1">
      <alignment horizontal="center" vertical="top"/>
    </xf>
    <xf numFmtId="49" fontId="42" fillId="24" borderId="12" xfId="0" applyNumberFormat="1" applyFont="1" applyFill="1" applyBorder="1" applyAlignment="1">
      <alignment horizontal="right" vertical="top" wrapText="1"/>
    </xf>
    <xf numFmtId="167" fontId="38" fillId="24" borderId="11" xfId="0" applyNumberFormat="1" applyFont="1" applyFill="1" applyBorder="1" applyAlignment="1">
      <alignment horizontal="right" vertical="top" wrapText="1"/>
    </xf>
    <xf numFmtId="4" fontId="38" fillId="24" borderId="11" xfId="0" applyNumberFormat="1" applyFont="1" applyFill="1" applyBorder="1" applyAlignment="1">
      <alignment horizontal="left" vertical="top" wrapText="1"/>
    </xf>
    <xf numFmtId="0" fontId="3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top" wrapText="1"/>
    </xf>
    <xf numFmtId="0" fontId="41" fillId="0" borderId="10" xfId="0" applyFont="1" applyBorder="1" applyAlignment="1">
      <alignment wrapText="1"/>
    </xf>
    <xf numFmtId="0" fontId="39" fillId="0" borderId="11" xfId="0" applyFont="1" applyBorder="1" applyAlignment="1">
      <alignment horizontal="center" vertical="center" wrapText="1"/>
    </xf>
    <xf numFmtId="49" fontId="39" fillId="0" borderId="11" xfId="0" applyNumberFormat="1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38" fillId="0" borderId="15" xfId="0" applyFont="1" applyBorder="1" applyAlignment="1">
      <alignment horizontal="center"/>
    </xf>
    <xf numFmtId="0" fontId="42" fillId="24" borderId="12" xfId="0" applyFont="1" applyFill="1" applyBorder="1" applyAlignment="1">
      <alignment horizontal="left" vertical="top" wrapText="1"/>
    </xf>
    <xf numFmtId="0" fontId="42" fillId="24" borderId="16" xfId="0" applyFont="1" applyFill="1" applyBorder="1" applyAlignment="1">
      <alignment horizontal="left" vertical="top" wrapText="1"/>
    </xf>
    <xf numFmtId="0" fontId="42" fillId="24" borderId="13" xfId="0" applyFont="1" applyFill="1" applyBorder="1" applyAlignment="1">
      <alignment horizontal="left" vertical="top" wrapText="1"/>
    </xf>
    <xf numFmtId="49" fontId="40" fillId="0" borderId="11" xfId="0" applyNumberFormat="1" applyFont="1" applyBorder="1" applyAlignment="1">
      <alignment horizontal="right" vertical="top" wrapText="1"/>
    </xf>
    <xf numFmtId="0" fontId="39" fillId="0" borderId="11" xfId="0" applyFont="1" applyBorder="1" applyAlignment="1">
      <alignment vertical="top" wrapText="1"/>
    </xf>
    <xf numFmtId="0" fontId="40" fillId="0" borderId="12" xfId="0" applyFont="1" applyBorder="1" applyAlignment="1">
      <alignment horizontal="left" vertical="top" wrapText="1"/>
    </xf>
    <xf numFmtId="0" fontId="40" fillId="0" borderId="16" xfId="0" applyFont="1" applyBorder="1" applyAlignment="1">
      <alignment horizontal="left" vertical="top" wrapText="1"/>
    </xf>
    <xf numFmtId="0" fontId="40" fillId="0" borderId="13" xfId="0" applyFont="1" applyBorder="1" applyAlignment="1">
      <alignment horizontal="left" vertical="top" wrapText="1"/>
    </xf>
    <xf numFmtId="2" fontId="40" fillId="0" borderId="11" xfId="0" applyNumberFormat="1" applyFont="1" applyBorder="1" applyAlignment="1">
      <alignment horizontal="right" vertical="top" wrapText="1"/>
    </xf>
    <xf numFmtId="2" fontId="39" fillId="0" borderId="11" xfId="0" applyNumberFormat="1" applyFont="1" applyBorder="1" applyAlignment="1">
      <alignment horizontal="left" vertical="top" wrapText="1"/>
    </xf>
    <xf numFmtId="2" fontId="39" fillId="0" borderId="13" xfId="0" applyNumberFormat="1" applyFont="1" applyBorder="1" applyAlignment="1">
      <alignment vertical="top" wrapText="1"/>
    </xf>
    <xf numFmtId="2" fontId="39" fillId="0" borderId="11" xfId="0" applyNumberFormat="1" applyFont="1" applyBorder="1" applyAlignment="1">
      <alignment vertical="top" wrapText="1"/>
    </xf>
    <xf numFmtId="2" fontId="0" fillId="0" borderId="0" xfId="0" applyNumberFormat="1"/>
  </cellXfs>
  <cellStyles count="437">
    <cellStyle name=" 1" xfId="1"/>
    <cellStyle name="_Лист Microsoft Excel" xfId="2"/>
    <cellStyle name="_Лист Microsoft Excel_Балтнефтепровод6" xfId="3"/>
    <cellStyle name="_Лист Microsoft Excel_Балтнефтепровод6_ПИРМРПНР (Оренбург)" xfId="4"/>
    <cellStyle name="_Лист Microsoft Excel_Балтнефтепровод6_ППО, ревизия" xfId="5"/>
    <cellStyle name="_Лист Microsoft Excel_Балтнефтепровод6_Рыба ПИР" xfId="6"/>
    <cellStyle name="_Лист Microsoft Excel_ПИРМРПНР (Оренбург)" xfId="7"/>
    <cellStyle name="_Лист Microsoft Excel_ПНР,МВИ,серт БТС-2" xfId="8"/>
    <cellStyle name="_Лист Microsoft Excel_ППО, ревизия" xfId="9"/>
    <cellStyle name="_Лист Microsoft Excel_Рыба ПИР" xfId="10"/>
    <cellStyle name="_Лист Microsoft Excel_ТЭЦ-29 (ПИРМРПНР))" xfId="11"/>
    <cellStyle name="_Лист Microsoft Excel_Урало-Сибирские магистральные нефтепроводы 5" xfId="12"/>
    <cellStyle name="_Мосэнерго к договору" xfId="13"/>
    <cellStyle name="_ПИР В2 цена 2011 г" xfId="14"/>
    <cellStyle name="_ПИР В6 цена 2010 г" xfId="15"/>
    <cellStyle name="_Постоян.экспл. Microsoft Excel" xfId="16"/>
    <cellStyle name="_ППО,ТЗ и пр-см.докум." xfId="17"/>
    <cellStyle name="_ССР,СМР ,поверка,ПНР Воронежсинтезкаучук" xfId="18"/>
    <cellStyle name="20% - Акцент1" xfId="19"/>
    <cellStyle name="20% - Акцент2" xfId="20"/>
    <cellStyle name="20% - Акцент3" xfId="21"/>
    <cellStyle name="20% - Акцент4" xfId="22"/>
    <cellStyle name="20% - Акцент5" xfId="23"/>
    <cellStyle name="20% - Акцент6" xfId="24"/>
    <cellStyle name="40% - Акцент1" xfId="25"/>
    <cellStyle name="40% - Акцент2" xfId="26"/>
    <cellStyle name="40% - Акцент3" xfId="27"/>
    <cellStyle name="40% - Акцент4" xfId="28"/>
    <cellStyle name="40% - Акцент5" xfId="29"/>
    <cellStyle name="40% - Акцент6" xfId="30"/>
    <cellStyle name="60% - Акцент1" xfId="31"/>
    <cellStyle name="60% - Акцент2" xfId="32"/>
    <cellStyle name="60% - Акцент3" xfId="33"/>
    <cellStyle name="60% - Акцент4" xfId="34"/>
    <cellStyle name="60% - Акцент5" xfId="35"/>
    <cellStyle name="60% - Акцент6" xfId="36"/>
    <cellStyle name="Normal 1" xfId="37"/>
    <cellStyle name="S0" xfId="38"/>
    <cellStyle name="S0 2" xfId="39"/>
    <cellStyle name="S1" xfId="40"/>
    <cellStyle name="S1 2" xfId="41"/>
    <cellStyle name="S1_a0temp~2" xfId="42"/>
    <cellStyle name="S10" xfId="43"/>
    <cellStyle name="S10 2" xfId="44"/>
    <cellStyle name="S10_a0temp~2" xfId="45"/>
    <cellStyle name="S11" xfId="46"/>
    <cellStyle name="S11 2" xfId="47"/>
    <cellStyle name="S11_a0temp~2" xfId="48"/>
    <cellStyle name="S12" xfId="49"/>
    <cellStyle name="S12 2" xfId="50"/>
    <cellStyle name="S12_a0temp~2" xfId="51"/>
    <cellStyle name="S13" xfId="52"/>
    <cellStyle name="S13 2" xfId="53"/>
    <cellStyle name="S13_a0temp~2" xfId="54"/>
    <cellStyle name="S14" xfId="55"/>
    <cellStyle name="S14 2" xfId="56"/>
    <cellStyle name="S14_a0temp~2" xfId="57"/>
    <cellStyle name="S15" xfId="58"/>
    <cellStyle name="S15 2" xfId="59"/>
    <cellStyle name="S15_a0temp~2" xfId="60"/>
    <cellStyle name="S16" xfId="61"/>
    <cellStyle name="S16 2" xfId="62"/>
    <cellStyle name="S17" xfId="63"/>
    <cellStyle name="S17 2" xfId="64"/>
    <cellStyle name="S18" xfId="65"/>
    <cellStyle name="S18 2" xfId="66"/>
    <cellStyle name="S19" xfId="67"/>
    <cellStyle name="S19 2" xfId="68"/>
    <cellStyle name="S2" xfId="69"/>
    <cellStyle name="S2 2" xfId="70"/>
    <cellStyle name="S2_a0temp~2" xfId="71"/>
    <cellStyle name="S20" xfId="72"/>
    <cellStyle name="S20 2" xfId="73"/>
    <cellStyle name="S21" xfId="74"/>
    <cellStyle name="S21 2" xfId="75"/>
    <cellStyle name="S22" xfId="76"/>
    <cellStyle name="S22 2" xfId="77"/>
    <cellStyle name="S23" xfId="78"/>
    <cellStyle name="S23 2" xfId="79"/>
    <cellStyle name="S24" xfId="80"/>
    <cellStyle name="S24 2" xfId="81"/>
    <cellStyle name="S25" xfId="82"/>
    <cellStyle name="S25 2" xfId="83"/>
    <cellStyle name="S25_a0temp~2" xfId="84"/>
    <cellStyle name="S26" xfId="85"/>
    <cellStyle name="S26 2" xfId="86"/>
    <cellStyle name="S26_a0temp~2" xfId="87"/>
    <cellStyle name="S27" xfId="88"/>
    <cellStyle name="S27 2" xfId="89"/>
    <cellStyle name="S27_a0temp~2" xfId="90"/>
    <cellStyle name="S28" xfId="91"/>
    <cellStyle name="S28 2" xfId="92"/>
    <cellStyle name="S28_a0temp~2" xfId="93"/>
    <cellStyle name="S29" xfId="94"/>
    <cellStyle name="S29 2" xfId="95"/>
    <cellStyle name="S3" xfId="96"/>
    <cellStyle name="S3 2" xfId="97"/>
    <cellStyle name="S3_a0temp~2" xfId="98"/>
    <cellStyle name="S30" xfId="99"/>
    <cellStyle name="S30 2" xfId="100"/>
    <cellStyle name="S31" xfId="101"/>
    <cellStyle name="S31 2" xfId="102"/>
    <cellStyle name="S32" xfId="103"/>
    <cellStyle name="S32 2" xfId="104"/>
    <cellStyle name="S33" xfId="105"/>
    <cellStyle name="S33 2" xfId="106"/>
    <cellStyle name="S34" xfId="107"/>
    <cellStyle name="S34 2" xfId="108"/>
    <cellStyle name="S34_a0temp~2" xfId="109"/>
    <cellStyle name="S35" xfId="110"/>
    <cellStyle name="S35 2" xfId="111"/>
    <cellStyle name="S36" xfId="112"/>
    <cellStyle name="S36 2" xfId="113"/>
    <cellStyle name="S36_a0temp~2" xfId="114"/>
    <cellStyle name="S37" xfId="115"/>
    <cellStyle name="S37 2" xfId="116"/>
    <cellStyle name="S37_a0temp~2" xfId="117"/>
    <cellStyle name="S38" xfId="118"/>
    <cellStyle name="S38 2" xfId="119"/>
    <cellStyle name="S38_a0temp~2" xfId="120"/>
    <cellStyle name="S39" xfId="121"/>
    <cellStyle name="S39 2" xfId="122"/>
    <cellStyle name="S39_a0temp~2" xfId="123"/>
    <cellStyle name="S4" xfId="124"/>
    <cellStyle name="S4 2" xfId="125"/>
    <cellStyle name="S4_a0temp~2" xfId="126"/>
    <cellStyle name="S40" xfId="127"/>
    <cellStyle name="S40 2" xfId="128"/>
    <cellStyle name="S40_a0temp~2" xfId="129"/>
    <cellStyle name="S41" xfId="130"/>
    <cellStyle name="S41 2" xfId="131"/>
    <cellStyle name="S41_a0temp~2" xfId="132"/>
    <cellStyle name="S42" xfId="133"/>
    <cellStyle name="S42 2" xfId="134"/>
    <cellStyle name="S42_a0temp~2" xfId="135"/>
    <cellStyle name="S43" xfId="136"/>
    <cellStyle name="S43 2" xfId="137"/>
    <cellStyle name="S43_a0temp~2" xfId="138"/>
    <cellStyle name="S44" xfId="139"/>
    <cellStyle name="S44 2" xfId="140"/>
    <cellStyle name="S44_a0temp~2" xfId="141"/>
    <cellStyle name="S45" xfId="142"/>
    <cellStyle name="S45 2" xfId="143"/>
    <cellStyle name="S45_a0temp~2" xfId="144"/>
    <cellStyle name="S46" xfId="145"/>
    <cellStyle name="S46 2" xfId="146"/>
    <cellStyle name="S46_a0temp~2" xfId="147"/>
    <cellStyle name="S47" xfId="148"/>
    <cellStyle name="S47 2" xfId="149"/>
    <cellStyle name="S47_a0temp~2" xfId="150"/>
    <cellStyle name="S48" xfId="151"/>
    <cellStyle name="S48 2" xfId="152"/>
    <cellStyle name="S48_a0temp~2" xfId="153"/>
    <cellStyle name="S49" xfId="154"/>
    <cellStyle name="S49 2" xfId="155"/>
    <cellStyle name="S49_a0temp~2" xfId="156"/>
    <cellStyle name="S5" xfId="157"/>
    <cellStyle name="S5 2" xfId="158"/>
    <cellStyle name="S5_a0temp~2" xfId="159"/>
    <cellStyle name="S50" xfId="160"/>
    <cellStyle name="S50 2" xfId="161"/>
    <cellStyle name="S50_a0temp~2" xfId="162"/>
    <cellStyle name="S51" xfId="163"/>
    <cellStyle name="S51 2" xfId="164"/>
    <cellStyle name="S51_a0temp~2" xfId="165"/>
    <cellStyle name="S52" xfId="166"/>
    <cellStyle name="S52 2" xfId="167"/>
    <cellStyle name="S52_a0temp~2" xfId="168"/>
    <cellStyle name="S53" xfId="169"/>
    <cellStyle name="S53 2" xfId="170"/>
    <cellStyle name="S53_a0temp~2" xfId="171"/>
    <cellStyle name="S54" xfId="172"/>
    <cellStyle name="S54 2" xfId="173"/>
    <cellStyle name="S54_a0temp~2" xfId="174"/>
    <cellStyle name="S55" xfId="175"/>
    <cellStyle name="S55 2" xfId="176"/>
    <cellStyle name="S55_a0temp~2" xfId="177"/>
    <cellStyle name="S56" xfId="178"/>
    <cellStyle name="S56 2" xfId="179"/>
    <cellStyle name="S56_a0temp~2" xfId="180"/>
    <cellStyle name="S57" xfId="181"/>
    <cellStyle name="S57 2" xfId="182"/>
    <cellStyle name="S57_a0temp~2" xfId="183"/>
    <cellStyle name="S58" xfId="184"/>
    <cellStyle name="S58 2" xfId="185"/>
    <cellStyle name="S58_a0temp~2" xfId="186"/>
    <cellStyle name="S59" xfId="187"/>
    <cellStyle name="S59 2" xfId="188"/>
    <cellStyle name="S59_a0temp~2" xfId="189"/>
    <cellStyle name="S6" xfId="190"/>
    <cellStyle name="S6 2" xfId="191"/>
    <cellStyle name="S6_a0temp~2" xfId="192"/>
    <cellStyle name="S60" xfId="193"/>
    <cellStyle name="S60 2" xfId="194"/>
    <cellStyle name="S60_a0temp~2" xfId="195"/>
    <cellStyle name="S61" xfId="196"/>
    <cellStyle name="S61 2" xfId="197"/>
    <cellStyle name="S61_a0temp~2" xfId="198"/>
    <cellStyle name="S62" xfId="199"/>
    <cellStyle name="S62 2" xfId="200"/>
    <cellStyle name="S62 3" xfId="201"/>
    <cellStyle name="S62_a0temp~2" xfId="202"/>
    <cellStyle name="S63" xfId="203"/>
    <cellStyle name="S63 2" xfId="204"/>
    <cellStyle name="S63 3" xfId="205"/>
    <cellStyle name="S63 4" xfId="206"/>
    <cellStyle name="S64" xfId="207"/>
    <cellStyle name="S64 2" xfId="208"/>
    <cellStyle name="S64 3" xfId="209"/>
    <cellStyle name="S65" xfId="210"/>
    <cellStyle name="S65 2" xfId="211"/>
    <cellStyle name="S65 3" xfId="212"/>
    <cellStyle name="S65 4" xfId="213"/>
    <cellStyle name="S66" xfId="214"/>
    <cellStyle name="S66 2" xfId="215"/>
    <cellStyle name="S66 3" xfId="216"/>
    <cellStyle name="S66 4" xfId="217"/>
    <cellStyle name="S67" xfId="218"/>
    <cellStyle name="S67 2" xfId="219"/>
    <cellStyle name="S67 3" xfId="220"/>
    <cellStyle name="S68" xfId="221"/>
    <cellStyle name="S68 2" xfId="222"/>
    <cellStyle name="S69" xfId="223"/>
    <cellStyle name="S69 2" xfId="224"/>
    <cellStyle name="S69_a0temp~2" xfId="225"/>
    <cellStyle name="S7" xfId="226"/>
    <cellStyle name="S7 2" xfId="227"/>
    <cellStyle name="S7_a0temp~2" xfId="228"/>
    <cellStyle name="S70" xfId="229"/>
    <cellStyle name="S70 2" xfId="230"/>
    <cellStyle name="S70_a0temp~2_1" xfId="231"/>
    <cellStyle name="S71" xfId="232"/>
    <cellStyle name="S71 2" xfId="233"/>
    <cellStyle name="S71_a0temp~2_1" xfId="234"/>
    <cellStyle name="S72" xfId="235"/>
    <cellStyle name="S72 2" xfId="236"/>
    <cellStyle name="S72_a0temp~2_1" xfId="237"/>
    <cellStyle name="S73" xfId="238"/>
    <cellStyle name="S73 2" xfId="239"/>
    <cellStyle name="S73_a0temp~2_1" xfId="240"/>
    <cellStyle name="S74" xfId="241"/>
    <cellStyle name="S75" xfId="242"/>
    <cellStyle name="S76" xfId="243"/>
    <cellStyle name="S77" xfId="244"/>
    <cellStyle name="S78" xfId="245"/>
    <cellStyle name="S79" xfId="246"/>
    <cellStyle name="S8" xfId="247"/>
    <cellStyle name="S8 2" xfId="248"/>
    <cellStyle name="S8_a0temp~2" xfId="249"/>
    <cellStyle name="S80" xfId="250"/>
    <cellStyle name="S81" xfId="251"/>
    <cellStyle name="S9" xfId="252"/>
    <cellStyle name="S9 2" xfId="253"/>
    <cellStyle name="S9_a0temp~2" xfId="254"/>
    <cellStyle name="Акт" xfId="255"/>
    <cellStyle name="АктМТСН" xfId="256"/>
    <cellStyle name="Акцент1 2" xfId="257"/>
    <cellStyle name="Акцент2 2" xfId="258"/>
    <cellStyle name="Акцент3 2" xfId="259"/>
    <cellStyle name="Акцент4 2" xfId="260"/>
    <cellStyle name="Акцент5 2" xfId="261"/>
    <cellStyle name="Акцент6 2" xfId="262"/>
    <cellStyle name="Ввод  2" xfId="263"/>
    <cellStyle name="ВедРесурсов" xfId="264"/>
    <cellStyle name="ВедРесурсовАкт" xfId="265"/>
    <cellStyle name="Вывод 2" xfId="266"/>
    <cellStyle name="Вычисление 2" xfId="267"/>
    <cellStyle name="Денежный 2" xfId="268"/>
    <cellStyle name="Заголовок 1 2" xfId="269"/>
    <cellStyle name="Заголовок 2 2" xfId="270"/>
    <cellStyle name="Заголовок 3 2" xfId="271"/>
    <cellStyle name="Заголовок 4 2" xfId="272"/>
    <cellStyle name="Индексы" xfId="434"/>
    <cellStyle name="Итог 2" xfId="273"/>
    <cellStyle name="Итоги" xfId="274"/>
    <cellStyle name="ИтогоАктБазЦ" xfId="275"/>
    <cellStyle name="ИтогоАктБИМ" xfId="276"/>
    <cellStyle name="ИтогоАктРесМет" xfId="277"/>
    <cellStyle name="ИтогоАктТекЦ" xfId="278"/>
    <cellStyle name="ИтогоБазЦ" xfId="279"/>
    <cellStyle name="ИтогоБИМ" xfId="280"/>
    <cellStyle name="ИтогоРесМет" xfId="281"/>
    <cellStyle name="ИтогоТекЦ" xfId="282"/>
    <cellStyle name="Контрольная ячейка 2" xfId="283"/>
    <cellStyle name="ЛокСмета" xfId="284"/>
    <cellStyle name="ЛокСмМТСН" xfId="285"/>
    <cellStyle name="М29" xfId="286"/>
    <cellStyle name="Название 2" xfId="287"/>
    <cellStyle name="Нейтральный 2" xfId="288"/>
    <cellStyle name="ОбСмета" xfId="289"/>
    <cellStyle name="Обычный" xfId="0" builtinId="0"/>
    <cellStyle name="Обычный 10" xfId="290"/>
    <cellStyle name="Обычный 11" xfId="291"/>
    <cellStyle name="Обычный 11 2" xfId="292"/>
    <cellStyle name="Обычный 12" xfId="293"/>
    <cellStyle name="Обычный 12 2" xfId="294"/>
    <cellStyle name="Обычный 13" xfId="295"/>
    <cellStyle name="Обычный 2" xfId="296"/>
    <cellStyle name="Обычный 2 10" xfId="297"/>
    <cellStyle name="Обычный 2 11" xfId="298"/>
    <cellStyle name="Обычный 2 11 2" xfId="299"/>
    <cellStyle name="Обычный 2 2" xfId="300"/>
    <cellStyle name="Обычный 2 2 10" xfId="301"/>
    <cellStyle name="Обычный 2 2 10 2" xfId="302"/>
    <cellStyle name="Обычный 2 2 2" xfId="303"/>
    <cellStyle name="Обычный 2 2 2 2" xfId="304"/>
    <cellStyle name="Обычный 2 2 2 2 2" xfId="305"/>
    <cellStyle name="Обычный 2 2 2 2 2 2" xfId="306"/>
    <cellStyle name="Обычный 2 2 2 2 2 2 2" xfId="307"/>
    <cellStyle name="Обычный 2 2 2 2 2 2 2 2" xfId="308"/>
    <cellStyle name="Обычный 2 2 2 2 2 2 2 2 2" xfId="309"/>
    <cellStyle name="Обычный 2 2 2 2 2 2 2 2 2 2" xfId="310"/>
    <cellStyle name="Обычный 2 2 2 2 2 2 2 2 2 2 2" xfId="311"/>
    <cellStyle name="Обычный 2 2 2 2 2 2 2 2 2 2 2 2" xfId="312"/>
    <cellStyle name="Обычный 2 2 2 2 2 2 2 2 2 2 2 2 2" xfId="313"/>
    <cellStyle name="Обычный 2 2 2 2 2 2 2 2 2 2 2 2 2 2" xfId="314"/>
    <cellStyle name="Обычный 2 2 2 2 2 2 2 2 2 2 2 2 3" xfId="315"/>
    <cellStyle name="Обычный 2 2 2 2 2 2 2 2 2 2 2 3" xfId="316"/>
    <cellStyle name="Обычный 2 2 2 2 2 2 2 2 2 2 2 3 2" xfId="317"/>
    <cellStyle name="Обычный 2 2 2 2 2 2 2 2 2 2 3" xfId="318"/>
    <cellStyle name="Обычный 2 2 2 2 2 2 2 2 2 2 3 2" xfId="319"/>
    <cellStyle name="Обычный 2 2 2 2 2 2 2 2 2 3" xfId="320"/>
    <cellStyle name="Обычный 2 2 2 2 2 2 2 2 2 4" xfId="321"/>
    <cellStyle name="Обычный 2 2 2 2 2 2 2 2 2 4 2" xfId="322"/>
    <cellStyle name="Обычный 2 2 2 2 2 2 2 2 3" xfId="323"/>
    <cellStyle name="Обычный 2 2 2 2 2 2 2 2 4" xfId="324"/>
    <cellStyle name="Обычный 2 2 2 2 2 2 2 2 4 2" xfId="325"/>
    <cellStyle name="Обычный 2 2 2 2 2 2 2 3" xfId="326"/>
    <cellStyle name="Обычный 2 2 2 2 2 2 2 4" xfId="327"/>
    <cellStyle name="Обычный 2 2 2 2 2 2 2 5" xfId="328"/>
    <cellStyle name="Обычный 2 2 2 2 2 2 2 5 2" xfId="329"/>
    <cellStyle name="Обычный 2 2 2 2 2 2 3" xfId="330"/>
    <cellStyle name="Обычный 2 2 2 2 2 2 4" xfId="331"/>
    <cellStyle name="Обычный 2 2 2 2 2 2 5" xfId="332"/>
    <cellStyle name="Обычный 2 2 2 2 2 2 6" xfId="333"/>
    <cellStyle name="Обычный 2 2 2 2 2 2 6 2" xfId="334"/>
    <cellStyle name="Обычный 2 2 2 2 2 3" xfId="335"/>
    <cellStyle name="Обычный 2 2 2 2 2 3 2" xfId="336"/>
    <cellStyle name="Обычный 2 2 2 2 2 4" xfId="337"/>
    <cellStyle name="Обычный 2 2 2 2 2 5" xfId="338"/>
    <cellStyle name="Обычный 2 2 2 2 2 6" xfId="339"/>
    <cellStyle name="Обычный 2 2 2 2 2 6 2" xfId="340"/>
    <cellStyle name="Обычный 2 2 2 2 3" xfId="341"/>
    <cellStyle name="Обычный 2 2 2 2 4" xfId="342"/>
    <cellStyle name="Обычный 2 2 2 2 4 2" xfId="343"/>
    <cellStyle name="Обычный 2 2 2 2 4 3" xfId="344"/>
    <cellStyle name="Обычный 2 2 2 2 5" xfId="345"/>
    <cellStyle name="Обычный 2 2 2 2 6" xfId="346"/>
    <cellStyle name="Обычный 2 2 2 2 7" xfId="347"/>
    <cellStyle name="Обычный 2 2 2 2 7 2" xfId="348"/>
    <cellStyle name="Обычный 2 2 2 3" xfId="349"/>
    <cellStyle name="Обычный 2 2 2 3 2" xfId="350"/>
    <cellStyle name="Обычный 2 2 2 4" xfId="351"/>
    <cellStyle name="Обычный 2 2 2 4 2" xfId="352"/>
    <cellStyle name="Обычный 2 2 2 4 3" xfId="353"/>
    <cellStyle name="Обычный 2 2 2 5" xfId="354"/>
    <cellStyle name="Обычный 2 2 2 6" xfId="355"/>
    <cellStyle name="Обычный 2 2 2 7" xfId="356"/>
    <cellStyle name="Обычный 2 2 2 7 2" xfId="357"/>
    <cellStyle name="Обычный 2 2 3" xfId="358"/>
    <cellStyle name="Обычный 2 2 4" xfId="359"/>
    <cellStyle name="Обычный 2 2 4 2" xfId="360"/>
    <cellStyle name="Обычный 2 2 4 2 2" xfId="361"/>
    <cellStyle name="Обычный 2 2 5" xfId="362"/>
    <cellStyle name="Обычный 2 2 5 2" xfId="363"/>
    <cellStyle name="Обычный 2 2 5 3" xfId="364"/>
    <cellStyle name="Обычный 2 2 6" xfId="365"/>
    <cellStyle name="Обычный 2 2 7" xfId="366"/>
    <cellStyle name="Обычный 2 2 7 2" xfId="367"/>
    <cellStyle name="Обычный 2 2 8" xfId="368"/>
    <cellStyle name="Обычный 2 2 9" xfId="369"/>
    <cellStyle name="Обычный 2 3" xfId="370"/>
    <cellStyle name="Обычный 2 4" xfId="371"/>
    <cellStyle name="Обычный 2 4 2" xfId="372"/>
    <cellStyle name="Обычный 2 4 2 2" xfId="373"/>
    <cellStyle name="Обычный 2 4 2 2 2" xfId="374"/>
    <cellStyle name="Обычный 2 4 2 3" xfId="375"/>
    <cellStyle name="Обычный 2 4 3" xfId="376"/>
    <cellStyle name="Обычный 2 4 3 2" xfId="377"/>
    <cellStyle name="Обычный 2 5" xfId="378"/>
    <cellStyle name="Обычный 2 5 2" xfId="379"/>
    <cellStyle name="Обычный 2 5 2 2" xfId="380"/>
    <cellStyle name="Обычный 2 6" xfId="381"/>
    <cellStyle name="Обычный 2 6 2" xfId="382"/>
    <cellStyle name="Обычный 2 6 3" xfId="383"/>
    <cellStyle name="Обычный 2 7" xfId="384"/>
    <cellStyle name="Обычный 2 8" xfId="385"/>
    <cellStyle name="Обычный 2 8 2" xfId="386"/>
    <cellStyle name="Обычный 2 9" xfId="387"/>
    <cellStyle name="Обычный 2_09-03-01 Сясь техническая инвентаризация" xfId="388"/>
    <cellStyle name="Обычный 3" xfId="389"/>
    <cellStyle name="Обычный 4" xfId="390"/>
    <cellStyle name="Обычный 5" xfId="391"/>
    <cellStyle name="Обычный 6" xfId="392"/>
    <cellStyle name="Обычный 6 2" xfId="393"/>
    <cellStyle name="Обычный 6 2 2" xfId="394"/>
    <cellStyle name="Обычный 6 2 2 2" xfId="395"/>
    <cellStyle name="Обычный 6 2 3" xfId="396"/>
    <cellStyle name="Обычный 6 3" xfId="397"/>
    <cellStyle name="Обычный 6 3 2" xfId="398"/>
    <cellStyle name="Обычный 6 3 3" xfId="399"/>
    <cellStyle name="Обычный 6 4" xfId="400"/>
    <cellStyle name="Обычный 6 5" xfId="401"/>
    <cellStyle name="Обычный 6 6" xfId="402"/>
    <cellStyle name="Обычный 6 7" xfId="403"/>
    <cellStyle name="Обычный 7" xfId="404"/>
    <cellStyle name="Обычный 7 2" xfId="405"/>
    <cellStyle name="Обычный 7 2 2" xfId="406"/>
    <cellStyle name="Обычный 8" xfId="407"/>
    <cellStyle name="Обычный 8 2" xfId="408"/>
    <cellStyle name="Обычный 8 3" xfId="409"/>
    <cellStyle name="Обычный 8 4" xfId="410"/>
    <cellStyle name="Обычный 9" xfId="411"/>
    <cellStyle name="Обычный 9 2" xfId="412"/>
    <cellStyle name="Параметр" xfId="413"/>
    <cellStyle name="ПеременныеСметы" xfId="414"/>
    <cellStyle name="Плохой 2" xfId="415"/>
    <cellStyle name="Пояснение 2" xfId="416"/>
    <cellStyle name="Примечание 2" xfId="417"/>
    <cellStyle name="РесСмета" xfId="418"/>
    <cellStyle name="СводВедРес" xfId="435"/>
    <cellStyle name="СводкаСтоимРаб" xfId="419"/>
    <cellStyle name="СводРасч" xfId="420"/>
    <cellStyle name="Связанная ячейка 2" xfId="421"/>
    <cellStyle name="Стиль 1" xfId="422"/>
    <cellStyle name="Текст предупреждения 2" xfId="423"/>
    <cellStyle name="Титул" xfId="424"/>
    <cellStyle name="Финансовый 2" xfId="426"/>
    <cellStyle name="Финансовый 2 2" xfId="427"/>
    <cellStyle name="Финансовый 2 3" xfId="428"/>
    <cellStyle name="Финансовый 3" xfId="429"/>
    <cellStyle name="Финансовый 4" xfId="430"/>
    <cellStyle name="Финансовый 5" xfId="425"/>
    <cellStyle name="Хвост" xfId="431"/>
    <cellStyle name="Хороший 2" xfId="432"/>
    <cellStyle name="Ценник" xfId="436"/>
    <cellStyle name="Экспертиза" xfId="4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3"/>
  <sheetViews>
    <sheetView topLeftCell="A51" zoomScale="115" zoomScaleNormal="115" workbookViewId="0">
      <selection activeCell="H53" sqref="H53"/>
    </sheetView>
  </sheetViews>
  <sheetFormatPr defaultRowHeight="12.75"/>
  <cols>
    <col min="1" max="1" width="6.42578125" customWidth="1"/>
    <col min="2" max="2" width="15.140625" customWidth="1"/>
    <col min="3" max="3" width="55.85546875" customWidth="1"/>
    <col min="4" max="4" width="13.140625" customWidth="1"/>
    <col min="5" max="5" width="13" customWidth="1"/>
    <col min="6" max="6" width="13.42578125" customWidth="1"/>
    <col min="7" max="7" width="12.5703125" customWidth="1"/>
    <col min="8" max="8" width="16.42578125" customWidth="1"/>
  </cols>
  <sheetData>
    <row r="1" spans="1:8" ht="13.5">
      <c r="A1" s="9"/>
      <c r="B1" s="1"/>
      <c r="C1" s="1"/>
      <c r="D1" s="10"/>
      <c r="E1" s="10"/>
      <c r="F1" s="10"/>
      <c r="G1" s="10"/>
      <c r="H1" s="11" t="s">
        <v>0</v>
      </c>
    </row>
    <row r="2" spans="1:8" ht="13.5">
      <c r="A2" s="9"/>
      <c r="B2" s="1" t="s">
        <v>1</v>
      </c>
      <c r="C2" s="12"/>
      <c r="D2" s="13" t="s">
        <v>2</v>
      </c>
      <c r="E2" s="13"/>
      <c r="F2" s="13"/>
      <c r="G2" s="13"/>
      <c r="H2" s="10"/>
    </row>
    <row r="3" spans="1:8" ht="13.5">
      <c r="A3" s="9"/>
      <c r="B3" s="1"/>
      <c r="C3" s="1"/>
      <c r="D3" s="14" t="s">
        <v>3</v>
      </c>
      <c r="E3" s="7"/>
      <c r="F3" s="10"/>
      <c r="G3" s="10"/>
      <c r="H3" s="10"/>
    </row>
    <row r="4" spans="1:8" ht="13.5">
      <c r="A4" s="9"/>
      <c r="B4" s="1" t="s">
        <v>4</v>
      </c>
      <c r="C4" s="1"/>
      <c r="D4" s="10"/>
      <c r="E4" s="14"/>
      <c r="F4" s="10"/>
      <c r="G4" s="10"/>
      <c r="H4" s="10"/>
    </row>
    <row r="5" spans="1:8" ht="13.5">
      <c r="A5" s="9"/>
      <c r="B5" s="1"/>
      <c r="C5" s="1"/>
      <c r="D5" s="10"/>
      <c r="E5" s="14"/>
      <c r="F5" s="10"/>
      <c r="G5" s="10"/>
      <c r="H5" s="10"/>
    </row>
    <row r="6" spans="1:8" ht="13.5">
      <c r="A6" s="9"/>
      <c r="B6" s="1" t="s">
        <v>80</v>
      </c>
      <c r="C6" s="1"/>
      <c r="D6" s="10"/>
      <c r="E6" s="14"/>
      <c r="F6" s="10"/>
      <c r="G6" s="10"/>
      <c r="H6" s="10"/>
    </row>
    <row r="7" spans="1:8" ht="13.5">
      <c r="A7" s="9"/>
      <c r="B7" s="1" t="s">
        <v>5</v>
      </c>
      <c r="C7" s="1"/>
      <c r="D7" s="10"/>
      <c r="E7" s="10"/>
      <c r="F7" s="10"/>
      <c r="G7" s="10"/>
      <c r="H7" s="10"/>
    </row>
    <row r="8" spans="1:8" ht="13.5">
      <c r="A8" s="9"/>
      <c r="B8" s="1"/>
      <c r="C8" s="12"/>
      <c r="D8" s="13"/>
      <c r="E8" s="15"/>
      <c r="F8" s="13"/>
      <c r="G8" s="13"/>
      <c r="H8" s="10"/>
    </row>
    <row r="9" spans="1:8" ht="13.5">
      <c r="A9" s="9"/>
      <c r="B9" s="1"/>
      <c r="C9" s="1"/>
      <c r="D9" s="14" t="s">
        <v>6</v>
      </c>
      <c r="E9" s="7"/>
      <c r="F9" s="10"/>
      <c r="G9" s="10"/>
      <c r="H9" s="10"/>
    </row>
    <row r="10" spans="1:8" ht="13.5">
      <c r="A10" s="9"/>
      <c r="B10" s="1"/>
      <c r="C10" s="1"/>
      <c r="D10" s="10"/>
      <c r="E10" s="14"/>
      <c r="F10" s="10"/>
      <c r="G10" s="10"/>
      <c r="H10" s="10"/>
    </row>
    <row r="11" spans="1:8" ht="13.5">
      <c r="A11" s="9"/>
      <c r="B11" s="1" t="s">
        <v>7</v>
      </c>
      <c r="C11" s="5"/>
      <c r="D11" s="5"/>
      <c r="E11" s="5"/>
      <c r="F11" s="5"/>
      <c r="G11" s="5"/>
      <c r="H11" s="10"/>
    </row>
    <row r="12" spans="1:8" ht="13.5">
      <c r="A12" s="9"/>
      <c r="B12" s="1"/>
      <c r="C12" s="1"/>
      <c r="D12" s="16" t="s">
        <v>8</v>
      </c>
      <c r="E12" s="7"/>
      <c r="F12" s="10"/>
      <c r="G12" s="10"/>
      <c r="H12" s="10"/>
    </row>
    <row r="13" spans="1:8" ht="13.5">
      <c r="A13" s="9"/>
      <c r="B13" s="1"/>
      <c r="C13" s="1"/>
      <c r="D13" s="17"/>
      <c r="E13" s="7"/>
      <c r="F13" s="10"/>
      <c r="G13" s="10"/>
      <c r="H13" s="10"/>
    </row>
    <row r="14" spans="1:8" ht="26.25" customHeight="1">
      <c r="A14" s="9"/>
      <c r="B14" s="73" t="s">
        <v>76</v>
      </c>
      <c r="C14" s="73"/>
      <c r="D14" s="73"/>
      <c r="E14" s="73"/>
      <c r="F14" s="73"/>
      <c r="G14" s="73"/>
      <c r="H14" s="73"/>
    </row>
    <row r="15" spans="1:8" ht="13.5">
      <c r="A15" s="9"/>
      <c r="B15" s="1"/>
      <c r="C15" s="1"/>
      <c r="D15" s="18" t="s">
        <v>9</v>
      </c>
      <c r="E15" s="7"/>
      <c r="F15" s="10"/>
      <c r="G15" s="10"/>
      <c r="H15" s="10"/>
    </row>
    <row r="16" spans="1:8" ht="13.5">
      <c r="A16" s="5"/>
      <c r="B16" s="1"/>
      <c r="C16" s="5"/>
      <c r="D16" s="17"/>
      <c r="E16" s="10"/>
      <c r="F16" s="10"/>
      <c r="G16" s="10"/>
      <c r="H16" s="10"/>
    </row>
    <row r="17" spans="1:10" ht="22.5" customHeight="1">
      <c r="A17" s="74" t="s">
        <v>10</v>
      </c>
      <c r="B17" s="75"/>
      <c r="C17" s="75"/>
      <c r="D17" s="75"/>
      <c r="E17" s="75"/>
      <c r="F17" s="75"/>
      <c r="G17" s="75"/>
      <c r="H17" s="75"/>
    </row>
    <row r="18" spans="1:10">
      <c r="A18" s="76" t="s">
        <v>11</v>
      </c>
      <c r="B18" s="77" t="s">
        <v>12</v>
      </c>
      <c r="C18" s="77" t="s">
        <v>13</v>
      </c>
      <c r="D18" s="78" t="s">
        <v>14</v>
      </c>
      <c r="E18" s="78"/>
      <c r="F18" s="78"/>
      <c r="G18" s="78"/>
      <c r="H18" s="76" t="s">
        <v>15</v>
      </c>
    </row>
    <row r="19" spans="1:10">
      <c r="A19" s="76"/>
      <c r="B19" s="77"/>
      <c r="C19" s="77"/>
      <c r="D19" s="76" t="s">
        <v>16</v>
      </c>
      <c r="E19" s="76" t="s">
        <v>17</v>
      </c>
      <c r="F19" s="76" t="s">
        <v>18</v>
      </c>
      <c r="G19" s="76" t="s">
        <v>19</v>
      </c>
      <c r="H19" s="76"/>
    </row>
    <row r="20" spans="1:10">
      <c r="A20" s="76"/>
      <c r="B20" s="77"/>
      <c r="C20" s="77"/>
      <c r="D20" s="76"/>
      <c r="E20" s="76"/>
      <c r="F20" s="76"/>
      <c r="G20" s="76"/>
      <c r="H20" s="76"/>
    </row>
    <row r="21" spans="1:10">
      <c r="A21" s="76"/>
      <c r="B21" s="77"/>
      <c r="C21" s="77"/>
      <c r="D21" s="76"/>
      <c r="E21" s="76"/>
      <c r="F21" s="76"/>
      <c r="G21" s="76"/>
      <c r="H21" s="76"/>
    </row>
    <row r="22" spans="1:10">
      <c r="A22" s="24">
        <v>1</v>
      </c>
      <c r="B22" s="25">
        <v>2</v>
      </c>
      <c r="C22" s="25">
        <v>3</v>
      </c>
      <c r="D22" s="24">
        <v>4</v>
      </c>
      <c r="E22" s="24">
        <v>5</v>
      </c>
      <c r="F22" s="24">
        <v>6</v>
      </c>
      <c r="G22" s="24">
        <v>7</v>
      </c>
      <c r="H22" s="24">
        <v>8</v>
      </c>
    </row>
    <row r="23" spans="1:10">
      <c r="A23" s="26">
        <v>1</v>
      </c>
      <c r="B23" s="27"/>
      <c r="C23" s="27" t="s">
        <v>20</v>
      </c>
      <c r="D23" s="27"/>
      <c r="E23" s="27"/>
      <c r="F23" s="27"/>
      <c r="G23" s="27"/>
      <c r="H23" s="27"/>
    </row>
    <row r="24" spans="1:10">
      <c r="A24" s="49">
        <v>1.1000000000000001</v>
      </c>
      <c r="B24" s="50" t="s">
        <v>21</v>
      </c>
      <c r="C24" s="50" t="s">
        <v>22</v>
      </c>
      <c r="D24" s="51">
        <f>50001/1000</f>
        <v>50.000999999999998</v>
      </c>
      <c r="E24" s="51"/>
      <c r="F24" s="51"/>
      <c r="G24" s="52">
        <f>14219/1000</f>
        <v>14.218999999999999</v>
      </c>
      <c r="H24" s="51">
        <f>D24+G24</f>
        <v>64.22</v>
      </c>
    </row>
    <row r="25" spans="1:10">
      <c r="A25" s="49"/>
      <c r="B25" s="50"/>
      <c r="C25" s="53" t="s">
        <v>23</v>
      </c>
      <c r="D25" s="54">
        <f>D24</f>
        <v>50.000999999999998</v>
      </c>
      <c r="E25" s="51"/>
      <c r="F25" s="51"/>
      <c r="G25" s="55">
        <f>G24</f>
        <v>14.218999999999999</v>
      </c>
      <c r="H25" s="51">
        <f>D25+G25</f>
        <v>64.22</v>
      </c>
      <c r="I25" s="23"/>
    </row>
    <row r="26" spans="1:10">
      <c r="A26" s="49">
        <v>2</v>
      </c>
      <c r="B26" s="56"/>
      <c r="C26" s="57" t="s">
        <v>24</v>
      </c>
      <c r="D26" s="56"/>
      <c r="E26" s="56"/>
      <c r="F26" s="56"/>
      <c r="G26" s="56"/>
      <c r="H26" s="56"/>
    </row>
    <row r="27" spans="1:10">
      <c r="A27" s="49">
        <v>2.1</v>
      </c>
      <c r="B27" s="56" t="s">
        <v>25</v>
      </c>
      <c r="C27" s="56" t="s">
        <v>26</v>
      </c>
      <c r="D27" s="58">
        <f>39134/1000</f>
        <v>39.134</v>
      </c>
      <c r="E27" s="56"/>
      <c r="F27" s="56"/>
      <c r="G27" s="58">
        <f>134814/1000</f>
        <v>134.81399999999999</v>
      </c>
      <c r="H27" s="58">
        <f>D27+G27</f>
        <v>173.94799999999998</v>
      </c>
    </row>
    <row r="28" spans="1:10">
      <c r="A28" s="49">
        <v>2.2000000000000002</v>
      </c>
      <c r="B28" s="56" t="s">
        <v>27</v>
      </c>
      <c r="C28" s="56" t="s">
        <v>28</v>
      </c>
      <c r="D28" s="58">
        <f>5233261/1000</f>
        <v>5233.2610000000004</v>
      </c>
      <c r="E28" s="56"/>
      <c r="F28" s="56"/>
      <c r="G28" s="58"/>
      <c r="H28" s="58">
        <f>D28+G28</f>
        <v>5233.2610000000004</v>
      </c>
    </row>
    <row r="29" spans="1:10">
      <c r="A29" s="49">
        <v>2.2999999999999998</v>
      </c>
      <c r="B29" s="56" t="s">
        <v>29</v>
      </c>
      <c r="C29" s="56" t="s">
        <v>30</v>
      </c>
      <c r="D29" s="58">
        <f>540509/1000</f>
        <v>540.50900000000001</v>
      </c>
      <c r="E29" s="59">
        <f>3783/1000</f>
        <v>3.7829999999999999</v>
      </c>
      <c r="F29" s="56"/>
      <c r="G29" s="58"/>
      <c r="H29" s="58">
        <f>D29+E29+G29</f>
        <v>544.29200000000003</v>
      </c>
    </row>
    <row r="30" spans="1:10">
      <c r="A30" s="60"/>
      <c r="B30" s="50"/>
      <c r="C30" s="61" t="s">
        <v>31</v>
      </c>
      <c r="D30" s="54">
        <f>D27+D28+D29</f>
        <v>5812.9040000000005</v>
      </c>
      <c r="E30" s="54">
        <f>E29</f>
        <v>3.7829999999999999</v>
      </c>
      <c r="F30" s="51"/>
      <c r="G30" s="55">
        <f>G27+G28+G29</f>
        <v>134.81399999999999</v>
      </c>
      <c r="H30" s="54">
        <f>H27+H28+H29</f>
        <v>5951.5010000000011</v>
      </c>
      <c r="I30" s="23"/>
      <c r="J30" s="23"/>
    </row>
    <row r="31" spans="1:10" ht="15.75" hidden="1" customHeight="1">
      <c r="A31" s="62">
        <v>3</v>
      </c>
      <c r="B31" s="63"/>
      <c r="C31" s="64" t="s">
        <v>32</v>
      </c>
      <c r="D31" s="65"/>
      <c r="E31" s="65"/>
      <c r="F31" s="65"/>
      <c r="G31" s="65"/>
      <c r="H31" s="66"/>
      <c r="I31" s="23"/>
    </row>
    <row r="32" spans="1:10" ht="24" hidden="1" customHeight="1">
      <c r="A32" s="62"/>
      <c r="B32" s="63"/>
      <c r="C32" s="64" t="s">
        <v>33</v>
      </c>
      <c r="D32" s="63"/>
      <c r="E32" s="63"/>
      <c r="F32" s="63"/>
      <c r="G32" s="63"/>
      <c r="H32" s="63"/>
    </row>
    <row r="33" spans="1:10" hidden="1">
      <c r="A33" s="49">
        <v>4</v>
      </c>
      <c r="B33" s="56"/>
      <c r="C33" s="67" t="s">
        <v>34</v>
      </c>
      <c r="D33" s="56"/>
      <c r="E33" s="56"/>
      <c r="F33" s="56"/>
      <c r="G33" s="56"/>
      <c r="H33" s="56"/>
    </row>
    <row r="34" spans="1:10" hidden="1">
      <c r="A34" s="56"/>
      <c r="B34" s="56"/>
      <c r="C34" s="68" t="s">
        <v>35</v>
      </c>
      <c r="D34" s="56"/>
      <c r="E34" s="56"/>
      <c r="F34" s="56"/>
      <c r="G34" s="56"/>
      <c r="H34" s="56"/>
    </row>
    <row r="35" spans="1:10" hidden="1">
      <c r="A35" s="49">
        <v>5</v>
      </c>
      <c r="B35" s="56"/>
      <c r="C35" s="67" t="s">
        <v>36</v>
      </c>
      <c r="D35" s="56"/>
      <c r="E35" s="56"/>
      <c r="F35" s="56"/>
      <c r="G35" s="56"/>
      <c r="H35" s="56"/>
    </row>
    <row r="36" spans="1:10" ht="15" hidden="1" customHeight="1">
      <c r="A36" s="56"/>
      <c r="B36" s="56"/>
      <c r="C36" s="68" t="s">
        <v>37</v>
      </c>
      <c r="D36" s="56"/>
      <c r="E36" s="56"/>
      <c r="F36" s="56"/>
      <c r="G36" s="56"/>
      <c r="H36" s="56"/>
    </row>
    <row r="37" spans="1:10" ht="27" hidden="1" customHeight="1">
      <c r="A37" s="49">
        <v>6</v>
      </c>
      <c r="B37" s="56"/>
      <c r="C37" s="68" t="s">
        <v>38</v>
      </c>
      <c r="D37" s="56"/>
      <c r="E37" s="56"/>
      <c r="F37" s="56"/>
      <c r="G37" s="56"/>
      <c r="H37" s="56"/>
    </row>
    <row r="38" spans="1:10" ht="26.25" hidden="1" customHeight="1">
      <c r="A38" s="56"/>
      <c r="B38" s="56"/>
      <c r="C38" s="68" t="s">
        <v>39</v>
      </c>
      <c r="D38" s="56"/>
      <c r="E38" s="56"/>
      <c r="F38" s="56"/>
      <c r="G38" s="56"/>
      <c r="H38" s="56"/>
    </row>
    <row r="39" spans="1:10" ht="17.25" customHeight="1">
      <c r="A39" s="49">
        <v>7</v>
      </c>
      <c r="B39" s="56"/>
      <c r="C39" s="67" t="s">
        <v>40</v>
      </c>
      <c r="D39" s="56"/>
      <c r="E39" s="56"/>
      <c r="F39" s="56"/>
      <c r="G39" s="56"/>
      <c r="H39" s="56"/>
    </row>
    <row r="40" spans="1:10" ht="15" customHeight="1">
      <c r="A40" s="49">
        <v>7.1</v>
      </c>
      <c r="B40" s="56" t="s">
        <v>41</v>
      </c>
      <c r="C40" s="67" t="s">
        <v>42</v>
      </c>
      <c r="D40" s="58">
        <f>24956/1000</f>
        <v>24.956</v>
      </c>
      <c r="E40" s="56"/>
      <c r="F40" s="56"/>
      <c r="G40" s="56"/>
      <c r="H40" s="58">
        <v>24.956</v>
      </c>
    </row>
    <row r="41" spans="1:10" ht="15" customHeight="1">
      <c r="A41" s="69"/>
      <c r="B41" s="70"/>
      <c r="C41" s="57" t="s">
        <v>43</v>
      </c>
      <c r="D41" s="51">
        <f>D40</f>
        <v>24.956</v>
      </c>
      <c r="E41" s="51"/>
      <c r="F41" s="51"/>
      <c r="G41" s="51"/>
      <c r="H41" s="71">
        <f>H40</f>
        <v>24.956</v>
      </c>
    </row>
    <row r="42" spans="1:10" ht="13.5" customHeight="1">
      <c r="A42" s="56"/>
      <c r="B42" s="56"/>
      <c r="C42" s="68" t="s">
        <v>44</v>
      </c>
      <c r="D42" s="54">
        <f>D25+D30+D40</f>
        <v>5887.8610000000008</v>
      </c>
      <c r="E42" s="54">
        <f>E30</f>
        <v>3.7829999999999999</v>
      </c>
      <c r="F42" s="56"/>
      <c r="G42" s="54">
        <f>G25+G30</f>
        <v>149.03299999999999</v>
      </c>
      <c r="H42" s="54">
        <f>H25+H30+H40</f>
        <v>6040.6770000000015</v>
      </c>
      <c r="I42" s="23"/>
    </row>
    <row r="43" spans="1:10" ht="13.5" customHeight="1">
      <c r="A43" s="49">
        <v>8</v>
      </c>
      <c r="B43" s="56"/>
      <c r="C43" s="68" t="s">
        <v>45</v>
      </c>
      <c r="D43" s="56"/>
      <c r="E43" s="56"/>
      <c r="F43" s="56"/>
      <c r="G43" s="56"/>
      <c r="H43" s="56"/>
      <c r="I43" s="23"/>
    </row>
    <row r="44" spans="1:10" ht="67.5" customHeight="1">
      <c r="A44" s="49">
        <v>8.1</v>
      </c>
      <c r="B44" s="56" t="s">
        <v>46</v>
      </c>
      <c r="C44" s="67" t="s">
        <v>47</v>
      </c>
      <c r="D44" s="59">
        <f>H44</f>
        <v>247.66775700000002</v>
      </c>
      <c r="E44" s="56"/>
      <c r="F44" s="56"/>
      <c r="G44" s="56"/>
      <c r="H44" s="59">
        <f>H42*4.1%</f>
        <v>247.66775700000002</v>
      </c>
    </row>
    <row r="45" spans="1:10" ht="13.5" customHeight="1">
      <c r="A45" s="57"/>
      <c r="B45" s="56"/>
      <c r="C45" s="67" t="s">
        <v>48</v>
      </c>
      <c r="D45" s="59">
        <f>D44</f>
        <v>247.66775700000002</v>
      </c>
      <c r="E45" s="56"/>
      <c r="F45" s="56"/>
      <c r="G45" s="56"/>
      <c r="H45" s="59">
        <f>H44</f>
        <v>247.66775700000002</v>
      </c>
    </row>
    <row r="46" spans="1:10" ht="13.5" customHeight="1">
      <c r="A46" s="57"/>
      <c r="B46" s="56"/>
      <c r="C46" s="67" t="s">
        <v>49</v>
      </c>
      <c r="D46" s="51">
        <f>D42+D45</f>
        <v>6135.528757000001</v>
      </c>
      <c r="E46" s="51">
        <f>E42</f>
        <v>3.7829999999999999</v>
      </c>
      <c r="F46" s="56"/>
      <c r="G46" s="51">
        <f>G42</f>
        <v>149.03299999999999</v>
      </c>
      <c r="H46" s="51">
        <f>H42+H44</f>
        <v>6288.3447570000017</v>
      </c>
      <c r="I46" s="23"/>
      <c r="J46" s="23"/>
    </row>
    <row r="47" spans="1:10" ht="13.5" customHeight="1">
      <c r="A47" s="49">
        <v>9</v>
      </c>
      <c r="B47" s="56"/>
      <c r="C47" s="68" t="s">
        <v>50</v>
      </c>
      <c r="D47" s="56"/>
      <c r="E47" s="56"/>
      <c r="F47" s="56"/>
      <c r="G47" s="56"/>
      <c r="H47" s="56"/>
      <c r="I47" s="23"/>
    </row>
    <row r="48" spans="1:10" ht="47.25" customHeight="1">
      <c r="A48" s="49">
        <v>9.1</v>
      </c>
      <c r="B48" s="56" t="s">
        <v>51</v>
      </c>
      <c r="C48" s="67" t="s">
        <v>52</v>
      </c>
      <c r="D48" s="56"/>
      <c r="E48" s="56"/>
      <c r="F48" s="56"/>
      <c r="G48" s="59">
        <f>H48</f>
        <v>188.65034271000005</v>
      </c>
      <c r="H48" s="59">
        <f>H46*3%</f>
        <v>188.65034271000005</v>
      </c>
    </row>
    <row r="49" spans="1:10" ht="47.25" customHeight="1">
      <c r="A49" s="49"/>
      <c r="B49" s="56" t="s">
        <v>77</v>
      </c>
      <c r="C49" s="67" t="s">
        <v>78</v>
      </c>
      <c r="D49" s="56"/>
      <c r="E49" s="56"/>
      <c r="F49" s="56"/>
      <c r="G49" s="59">
        <f>771119/1000</f>
        <v>771.11900000000003</v>
      </c>
      <c r="H49" s="59">
        <f>G49</f>
        <v>771.11900000000003</v>
      </c>
    </row>
    <row r="50" spans="1:10" ht="13.5" customHeight="1">
      <c r="A50" s="56"/>
      <c r="B50" s="56"/>
      <c r="C50" s="67" t="s">
        <v>53</v>
      </c>
      <c r="D50" s="51"/>
      <c r="E50" s="51"/>
      <c r="F50" s="56"/>
      <c r="G50" s="59">
        <f>G48+G49</f>
        <v>959.76934271000005</v>
      </c>
      <c r="H50" s="59">
        <f>H48+H49</f>
        <v>959.76934271000005</v>
      </c>
      <c r="I50" s="23"/>
    </row>
    <row r="51" spans="1:10" ht="13.5" customHeight="1">
      <c r="A51" s="56"/>
      <c r="B51" s="56"/>
      <c r="C51" s="67" t="s">
        <v>54</v>
      </c>
      <c r="D51" s="54">
        <f>D46</f>
        <v>6135.528757000001</v>
      </c>
      <c r="E51" s="54">
        <f>E46</f>
        <v>3.7829999999999999</v>
      </c>
      <c r="F51" s="56"/>
      <c r="G51" s="54">
        <f>G46+G50</f>
        <v>1108.8023427099999</v>
      </c>
      <c r="H51" s="54">
        <f>H46+H50</f>
        <v>7248.1140997100019</v>
      </c>
      <c r="I51" s="23"/>
      <c r="J51" s="23"/>
    </row>
    <row r="52" spans="1:10" ht="16.5" customHeight="1">
      <c r="A52" s="49">
        <v>10</v>
      </c>
      <c r="B52" s="56"/>
      <c r="C52" s="68" t="s">
        <v>55</v>
      </c>
      <c r="D52" s="56"/>
      <c r="E52" s="56"/>
      <c r="F52" s="56"/>
      <c r="G52" s="56"/>
      <c r="H52" s="56"/>
      <c r="I52" s="23"/>
    </row>
    <row r="53" spans="1:10" ht="25.5" customHeight="1">
      <c r="A53" s="56"/>
      <c r="B53" s="50" t="s">
        <v>56</v>
      </c>
      <c r="C53" s="50" t="s">
        <v>57</v>
      </c>
      <c r="D53" s="56"/>
      <c r="E53" s="56"/>
      <c r="F53" s="56"/>
      <c r="G53" s="59">
        <f>H53</f>
        <v>134.57057779980005</v>
      </c>
      <c r="H53" s="59">
        <f>H46*2.14%</f>
        <v>134.57057779980005</v>
      </c>
      <c r="I53" s="23"/>
    </row>
    <row r="54" spans="1:10" ht="13.5" customHeight="1">
      <c r="A54" s="56"/>
      <c r="B54" s="56"/>
      <c r="C54" s="68" t="s">
        <v>58</v>
      </c>
      <c r="D54" s="51">
        <f>D51</f>
        <v>6135.528757000001</v>
      </c>
      <c r="E54" s="51">
        <f>E51</f>
        <v>3.7829999999999999</v>
      </c>
      <c r="F54" s="56"/>
      <c r="G54" s="51">
        <f>G53+G51</f>
        <v>1243.3729205098</v>
      </c>
      <c r="H54" s="51">
        <f>H53+H51</f>
        <v>7382.684677509802</v>
      </c>
      <c r="I54" s="23"/>
      <c r="J54" s="23"/>
    </row>
    <row r="55" spans="1:10" ht="39" hidden="1" customHeight="1">
      <c r="A55" s="49">
        <v>11</v>
      </c>
      <c r="B55" s="56"/>
      <c r="C55" s="68" t="s">
        <v>59</v>
      </c>
      <c r="D55" s="56"/>
      <c r="E55" s="56"/>
      <c r="F55" s="56"/>
      <c r="G55" s="56"/>
      <c r="H55" s="56"/>
      <c r="I55" s="23"/>
    </row>
    <row r="56" spans="1:10" ht="13.5" hidden="1" customHeight="1">
      <c r="A56" s="57"/>
      <c r="B56" s="56"/>
      <c r="C56" s="67" t="s">
        <v>60</v>
      </c>
      <c r="D56" s="56"/>
      <c r="E56" s="56"/>
      <c r="F56" s="56"/>
      <c r="G56" s="56"/>
      <c r="H56" s="56"/>
    </row>
    <row r="57" spans="1:10" ht="150" customHeight="1">
      <c r="A57" s="49">
        <v>12</v>
      </c>
      <c r="B57" s="56"/>
      <c r="C57" s="67" t="s">
        <v>61</v>
      </c>
      <c r="D57" s="56"/>
      <c r="E57" s="56"/>
      <c r="F57" s="56"/>
      <c r="G57" s="56"/>
      <c r="H57" s="56"/>
    </row>
    <row r="58" spans="1:10">
      <c r="A58" s="49">
        <v>12.1</v>
      </c>
      <c r="B58" s="56" t="s">
        <v>62</v>
      </c>
      <c r="C58" s="67" t="s">
        <v>63</v>
      </c>
      <c r="D58" s="56"/>
      <c r="E58" s="56"/>
      <c r="F58" s="56"/>
      <c r="G58" s="58">
        <v>996.96</v>
      </c>
      <c r="H58" s="59">
        <f>996960.05/1000</f>
        <v>996.96005000000002</v>
      </c>
      <c r="I58" s="23"/>
    </row>
    <row r="59" spans="1:10" ht="43.5" customHeight="1">
      <c r="A59" s="49">
        <v>12.2</v>
      </c>
      <c r="B59" s="56" t="s">
        <v>64</v>
      </c>
      <c r="C59" s="67" t="s">
        <v>65</v>
      </c>
      <c r="D59" s="56"/>
      <c r="E59" s="56"/>
      <c r="F59" s="56"/>
      <c r="G59" s="59">
        <f>H59</f>
        <v>12.576689514000003</v>
      </c>
      <c r="H59" s="59">
        <f>H46*0.2%</f>
        <v>12.576689514000003</v>
      </c>
    </row>
    <row r="60" spans="1:10" ht="13.5" customHeight="1">
      <c r="A60" s="57"/>
      <c r="B60" s="56"/>
      <c r="C60" s="67" t="s">
        <v>66</v>
      </c>
      <c r="D60" s="72"/>
      <c r="E60" s="72"/>
      <c r="F60" s="56"/>
      <c r="G60" s="59">
        <f>G58+G59</f>
        <v>1009.536689514</v>
      </c>
      <c r="H60" s="59">
        <f>H58+H59</f>
        <v>1009.536739514</v>
      </c>
      <c r="I60" s="23"/>
    </row>
    <row r="61" spans="1:10" ht="13.5" customHeight="1">
      <c r="A61" s="57"/>
      <c r="B61" s="56"/>
      <c r="C61" s="67" t="s">
        <v>67</v>
      </c>
      <c r="D61" s="54">
        <f>D51</f>
        <v>6135.528757000001</v>
      </c>
      <c r="E61" s="54">
        <f>E51</f>
        <v>3.7829999999999999</v>
      </c>
      <c r="F61" s="56"/>
      <c r="G61" s="54">
        <f>G51+G53+G58+G59</f>
        <v>2252.9096100237998</v>
      </c>
      <c r="H61" s="54">
        <f>H54+H60</f>
        <v>8392.2214170238021</v>
      </c>
      <c r="I61" s="23"/>
      <c r="J61" s="23"/>
    </row>
    <row r="62" spans="1:10">
      <c r="A62" s="81" t="s">
        <v>68</v>
      </c>
      <c r="B62" s="82"/>
      <c r="C62" s="82"/>
      <c r="D62" s="82"/>
      <c r="E62" s="82"/>
      <c r="F62" s="82"/>
      <c r="G62" s="82"/>
      <c r="H62" s="83"/>
      <c r="I62" s="23"/>
    </row>
    <row r="63" spans="1:10" ht="45.75" customHeight="1">
      <c r="A63" s="49"/>
      <c r="B63" s="50" t="s">
        <v>69</v>
      </c>
      <c r="C63" s="50" t="s">
        <v>70</v>
      </c>
      <c r="D63" s="51">
        <f>D61*20%</f>
        <v>1227.1057514000001</v>
      </c>
      <c r="E63" s="51">
        <f>E61*20%</f>
        <v>0.75660000000000005</v>
      </c>
      <c r="F63" s="51"/>
      <c r="G63" s="51">
        <f>G61*20%</f>
        <v>450.58192200475997</v>
      </c>
      <c r="H63" s="51">
        <f>H61*20%</f>
        <v>1678.4442834047604</v>
      </c>
      <c r="I63" s="23"/>
    </row>
    <row r="64" spans="1:10">
      <c r="A64" s="43"/>
      <c r="B64" s="84" t="s">
        <v>71</v>
      </c>
      <c r="C64" s="85"/>
      <c r="D64" s="32">
        <f>D61+D63</f>
        <v>7362.6345084000013</v>
      </c>
      <c r="E64" s="32">
        <f>E61+E63</f>
        <v>4.5396000000000001</v>
      </c>
      <c r="F64" s="29"/>
      <c r="G64" s="32">
        <f>G61+G63</f>
        <v>2703.49153202856</v>
      </c>
      <c r="H64" s="32">
        <f>H61+H63</f>
        <v>10070.665700428563</v>
      </c>
      <c r="I64" s="23"/>
      <c r="J64" s="23"/>
    </row>
    <row r="65" spans="1:9" ht="13.5">
      <c r="A65" s="9"/>
      <c r="B65" s="1"/>
      <c r="C65" s="1"/>
      <c r="D65" s="7"/>
      <c r="E65" s="7"/>
      <c r="F65" s="7"/>
      <c r="G65" s="7"/>
      <c r="H65" s="22"/>
      <c r="I65" s="23"/>
    </row>
    <row r="66" spans="1:9" ht="13.5">
      <c r="A66" s="2" t="s">
        <v>72</v>
      </c>
      <c r="B66" s="3"/>
      <c r="C66" s="4"/>
      <c r="D66" s="5"/>
      <c r="E66" s="4"/>
      <c r="F66" s="4"/>
      <c r="G66" s="5"/>
      <c r="H66" s="5"/>
    </row>
    <row r="67" spans="1:9">
      <c r="A67" s="6"/>
      <c r="B67" s="79" t="s">
        <v>73</v>
      </c>
      <c r="C67" s="80"/>
      <c r="D67" s="80"/>
      <c r="E67" s="80"/>
      <c r="F67" s="6"/>
      <c r="G67" s="6"/>
      <c r="H67" s="6"/>
    </row>
    <row r="68" spans="1:9" ht="13.5">
      <c r="A68" s="2" t="s">
        <v>74</v>
      </c>
      <c r="B68" s="3"/>
      <c r="C68" s="4"/>
      <c r="D68" s="4"/>
      <c r="E68" s="4"/>
      <c r="F68" s="4"/>
      <c r="G68" s="5"/>
      <c r="H68" s="5"/>
    </row>
    <row r="69" spans="1:9">
      <c r="A69" s="6"/>
      <c r="B69" s="79" t="s">
        <v>73</v>
      </c>
      <c r="C69" s="80"/>
      <c r="D69" s="80"/>
      <c r="E69" s="80"/>
      <c r="F69" s="6"/>
      <c r="G69" s="6"/>
      <c r="H69" s="6"/>
    </row>
    <row r="70" spans="1:9" ht="13.5">
      <c r="A70" s="2" t="s">
        <v>75</v>
      </c>
      <c r="B70" s="3"/>
      <c r="C70" s="4"/>
      <c r="D70" s="7"/>
      <c r="E70" s="4"/>
      <c r="F70" s="4"/>
      <c r="G70" s="7"/>
      <c r="H70" s="7"/>
    </row>
    <row r="71" spans="1:9">
      <c r="A71" s="6"/>
      <c r="B71" s="79" t="s">
        <v>73</v>
      </c>
      <c r="C71" s="80"/>
      <c r="D71" s="80"/>
      <c r="E71" s="80"/>
      <c r="F71" s="19"/>
      <c r="G71" s="8"/>
      <c r="H71" s="8"/>
    </row>
    <row r="72" spans="1:9" ht="13.5">
      <c r="A72" s="2"/>
      <c r="B72" s="3"/>
      <c r="C72" s="20"/>
      <c r="D72" s="5"/>
      <c r="E72" s="5"/>
      <c r="F72" s="21"/>
      <c r="G72" s="7"/>
      <c r="H72" s="7"/>
    </row>
    <row r="73" spans="1:9">
      <c r="A73" s="6"/>
      <c r="B73" s="79"/>
      <c r="C73" s="79"/>
      <c r="D73" s="79"/>
      <c r="E73" s="79"/>
      <c r="F73" s="8"/>
      <c r="G73" s="8"/>
      <c r="H73" s="8"/>
    </row>
  </sheetData>
  <mergeCells count="17">
    <mergeCell ref="B71:E71"/>
    <mergeCell ref="B73:E73"/>
    <mergeCell ref="A62:H62"/>
    <mergeCell ref="B64:C64"/>
    <mergeCell ref="B67:E67"/>
    <mergeCell ref="B69:E69"/>
    <mergeCell ref="B14:H14"/>
    <mergeCell ref="A17:H17"/>
    <mergeCell ref="A18:A21"/>
    <mergeCell ref="B18:B21"/>
    <mergeCell ref="C18:C21"/>
    <mergeCell ref="D18:G18"/>
    <mergeCell ref="H18:H21"/>
    <mergeCell ref="D19:D21"/>
    <mergeCell ref="E19:E21"/>
    <mergeCell ref="F19:F21"/>
    <mergeCell ref="G19:G21"/>
  </mergeCells>
  <pageMargins left="0.25" right="0.25" top="0.75" bottom="0.75" header="0.3" footer="0.3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1"/>
  <sheetViews>
    <sheetView tabSelected="1" topLeftCell="A52" workbookViewId="0">
      <selection activeCell="H54" sqref="H54"/>
    </sheetView>
  </sheetViews>
  <sheetFormatPr defaultRowHeight="12.75"/>
  <cols>
    <col min="1" max="1" width="10.28515625" customWidth="1"/>
    <col min="2" max="2" width="15.140625" customWidth="1"/>
    <col min="3" max="3" width="55.85546875" customWidth="1"/>
    <col min="4" max="4" width="13.140625" customWidth="1"/>
    <col min="5" max="5" width="13" customWidth="1"/>
    <col min="6" max="6" width="13.42578125" customWidth="1"/>
    <col min="7" max="7" width="12.5703125" customWidth="1"/>
    <col min="8" max="8" width="16.42578125" customWidth="1"/>
  </cols>
  <sheetData>
    <row r="1" spans="1:8" ht="13.5">
      <c r="A1" s="9"/>
      <c r="B1" s="1"/>
      <c r="C1" s="1"/>
      <c r="D1" s="10"/>
      <c r="E1" s="10"/>
      <c r="F1" s="10"/>
      <c r="G1" s="10"/>
      <c r="H1" s="11" t="s">
        <v>0</v>
      </c>
    </row>
    <row r="2" spans="1:8" ht="13.5">
      <c r="A2" s="9"/>
      <c r="B2" s="1" t="s">
        <v>1</v>
      </c>
      <c r="C2" s="12"/>
      <c r="D2" s="13" t="s">
        <v>2</v>
      </c>
      <c r="E2" s="13"/>
      <c r="F2" s="13"/>
      <c r="G2" s="13"/>
      <c r="H2" s="10"/>
    </row>
    <row r="3" spans="1:8" ht="13.5">
      <c r="A3" s="9"/>
      <c r="B3" s="1"/>
      <c r="C3" s="1"/>
      <c r="D3" s="14" t="s">
        <v>3</v>
      </c>
      <c r="E3" s="7"/>
      <c r="F3" s="10"/>
      <c r="G3" s="10"/>
      <c r="H3" s="10"/>
    </row>
    <row r="4" spans="1:8" ht="13.5">
      <c r="A4" s="9"/>
      <c r="B4" s="1" t="s">
        <v>4</v>
      </c>
      <c r="C4" s="1"/>
      <c r="D4" s="10"/>
      <c r="E4" s="14"/>
      <c r="F4" s="10"/>
      <c r="G4" s="10"/>
      <c r="H4" s="10"/>
    </row>
    <row r="5" spans="1:8" ht="13.5">
      <c r="A5" s="9"/>
      <c r="B5" s="1"/>
      <c r="C5" s="1"/>
      <c r="D5" s="10"/>
      <c r="E5" s="14"/>
      <c r="F5" s="10"/>
      <c r="G5" s="10"/>
      <c r="H5" s="10"/>
    </row>
    <row r="6" spans="1:8" ht="13.5">
      <c r="A6" s="9"/>
      <c r="B6" s="1" t="s">
        <v>79</v>
      </c>
      <c r="C6" s="1"/>
      <c r="D6" s="10"/>
      <c r="E6" s="14"/>
      <c r="F6" s="10"/>
      <c r="G6" s="10"/>
      <c r="H6" s="10"/>
    </row>
    <row r="7" spans="1:8" ht="13.5">
      <c r="A7" s="9"/>
      <c r="B7" s="1" t="s">
        <v>5</v>
      </c>
      <c r="C7" s="1"/>
      <c r="D7" s="10"/>
      <c r="E7" s="10"/>
      <c r="F7" s="10"/>
      <c r="G7" s="10"/>
      <c r="H7" s="10"/>
    </row>
    <row r="8" spans="1:8" ht="13.5">
      <c r="A8" s="9"/>
      <c r="B8" s="1"/>
      <c r="C8" s="12"/>
      <c r="D8" s="13"/>
      <c r="E8" s="15"/>
      <c r="F8" s="13"/>
      <c r="G8" s="13"/>
      <c r="H8" s="10"/>
    </row>
    <row r="9" spans="1:8" ht="13.5">
      <c r="A9" s="9"/>
      <c r="B9" s="1"/>
      <c r="C9" s="1"/>
      <c r="D9" s="14" t="s">
        <v>6</v>
      </c>
      <c r="E9" s="7"/>
      <c r="F9" s="10"/>
      <c r="G9" s="10"/>
      <c r="H9" s="10"/>
    </row>
    <row r="10" spans="1:8" ht="13.5">
      <c r="A10" s="9"/>
      <c r="B10" s="1"/>
      <c r="C10" s="1"/>
      <c r="D10" s="10"/>
      <c r="E10" s="14"/>
      <c r="F10" s="10"/>
      <c r="G10" s="10"/>
      <c r="H10" s="10"/>
    </row>
    <row r="11" spans="1:8" ht="13.5">
      <c r="A11" s="9"/>
      <c r="B11" s="1" t="s">
        <v>7</v>
      </c>
      <c r="C11" s="5"/>
      <c r="D11" s="5"/>
      <c r="E11" s="5"/>
      <c r="F11" s="5"/>
      <c r="G11" s="5"/>
      <c r="H11" s="10"/>
    </row>
    <row r="12" spans="1:8" ht="13.5">
      <c r="A12" s="9"/>
      <c r="B12" s="1"/>
      <c r="C12" s="1"/>
      <c r="D12" s="16" t="s">
        <v>8</v>
      </c>
      <c r="E12" s="7"/>
      <c r="F12" s="10"/>
      <c r="G12" s="10"/>
      <c r="H12" s="10"/>
    </row>
    <row r="13" spans="1:8" ht="13.5">
      <c r="A13" s="9"/>
      <c r="B13" s="1"/>
      <c r="C13" s="1"/>
      <c r="D13" s="17"/>
      <c r="E13" s="7"/>
      <c r="F13" s="10"/>
      <c r="G13" s="10"/>
      <c r="H13" s="10"/>
    </row>
    <row r="14" spans="1:8" ht="13.5">
      <c r="A14" s="9"/>
      <c r="B14" s="73" t="s">
        <v>76</v>
      </c>
      <c r="C14" s="73"/>
      <c r="D14" s="73"/>
      <c r="E14" s="73"/>
      <c r="F14" s="73"/>
      <c r="G14" s="73"/>
      <c r="H14" s="73"/>
    </row>
    <row r="15" spans="1:8" ht="13.5">
      <c r="A15" s="9"/>
      <c r="B15" s="1"/>
      <c r="C15" s="1"/>
      <c r="D15" s="18" t="s">
        <v>9</v>
      </c>
      <c r="E15" s="7"/>
      <c r="F15" s="10"/>
      <c r="G15" s="10"/>
      <c r="H15" s="10"/>
    </row>
    <row r="16" spans="1:8" ht="13.5">
      <c r="A16" s="5"/>
      <c r="B16" s="1"/>
      <c r="C16" s="5"/>
      <c r="D16" s="17"/>
      <c r="E16" s="10"/>
      <c r="F16" s="10"/>
      <c r="G16" s="10"/>
      <c r="H16" s="10"/>
    </row>
    <row r="17" spans="1:9" ht="44.25" customHeight="1">
      <c r="A17" s="74" t="s">
        <v>10</v>
      </c>
      <c r="B17" s="75"/>
      <c r="C17" s="75"/>
      <c r="D17" s="75"/>
      <c r="E17" s="75"/>
      <c r="F17" s="75"/>
      <c r="G17" s="75"/>
      <c r="H17" s="75"/>
    </row>
    <row r="18" spans="1:9">
      <c r="A18" s="76" t="s">
        <v>11</v>
      </c>
      <c r="B18" s="77" t="s">
        <v>12</v>
      </c>
      <c r="C18" s="77" t="s">
        <v>13</v>
      </c>
      <c r="D18" s="78" t="s">
        <v>14</v>
      </c>
      <c r="E18" s="78"/>
      <c r="F18" s="78"/>
      <c r="G18" s="78"/>
      <c r="H18" s="76" t="s">
        <v>15</v>
      </c>
    </row>
    <row r="19" spans="1:9">
      <c r="A19" s="76"/>
      <c r="B19" s="77"/>
      <c r="C19" s="77"/>
      <c r="D19" s="76" t="s">
        <v>16</v>
      </c>
      <c r="E19" s="76" t="s">
        <v>17</v>
      </c>
      <c r="F19" s="76" t="s">
        <v>18</v>
      </c>
      <c r="G19" s="76" t="s">
        <v>19</v>
      </c>
      <c r="H19" s="76"/>
    </row>
    <row r="20" spans="1:9">
      <c r="A20" s="76"/>
      <c r="B20" s="77"/>
      <c r="C20" s="77"/>
      <c r="D20" s="76"/>
      <c r="E20" s="76"/>
      <c r="F20" s="76"/>
      <c r="G20" s="76"/>
      <c r="H20" s="76"/>
    </row>
    <row r="21" spans="1:9">
      <c r="A21" s="76"/>
      <c r="B21" s="77"/>
      <c r="C21" s="77"/>
      <c r="D21" s="76"/>
      <c r="E21" s="76"/>
      <c r="F21" s="76"/>
      <c r="G21" s="76"/>
      <c r="H21" s="76"/>
    </row>
    <row r="22" spans="1:9">
      <c r="A22" s="24">
        <v>1</v>
      </c>
      <c r="B22" s="25">
        <v>2</v>
      </c>
      <c r="C22" s="25">
        <v>3</v>
      </c>
      <c r="D22" s="24">
        <v>4</v>
      </c>
      <c r="E22" s="24">
        <v>5</v>
      </c>
      <c r="F22" s="24">
        <v>6</v>
      </c>
      <c r="G22" s="24">
        <v>7</v>
      </c>
      <c r="H22" s="24">
        <v>8</v>
      </c>
    </row>
    <row r="23" spans="1:9">
      <c r="A23" s="26">
        <v>1</v>
      </c>
      <c r="B23" s="27"/>
      <c r="C23" s="27" t="s">
        <v>20</v>
      </c>
      <c r="D23" s="27"/>
      <c r="E23" s="27"/>
      <c r="F23" s="27"/>
      <c r="G23" s="27"/>
      <c r="H23" s="27"/>
    </row>
    <row r="24" spans="1:9">
      <c r="A24" s="26">
        <v>1.1000000000000001</v>
      </c>
      <c r="B24" s="28" t="s">
        <v>21</v>
      </c>
      <c r="C24" s="28" t="s">
        <v>22</v>
      </c>
      <c r="D24" s="29">
        <f>50001/1000</f>
        <v>50.000999999999998</v>
      </c>
      <c r="E24" s="29"/>
      <c r="F24" s="29"/>
      <c r="G24" s="30">
        <f>14219/1000</f>
        <v>14.218999999999999</v>
      </c>
      <c r="H24" s="36">
        <f>D24+G24</f>
        <v>64.22</v>
      </c>
    </row>
    <row r="25" spans="1:9">
      <c r="A25" s="26"/>
      <c r="B25" s="28"/>
      <c r="C25" s="31" t="s">
        <v>23</v>
      </c>
      <c r="D25" s="32">
        <f>D24</f>
        <v>50.000999999999998</v>
      </c>
      <c r="E25" s="29"/>
      <c r="F25" s="29"/>
      <c r="G25" s="33">
        <f>G24</f>
        <v>14.218999999999999</v>
      </c>
      <c r="H25" s="89">
        <f>D25+G25</f>
        <v>64.22</v>
      </c>
    </row>
    <row r="26" spans="1:9">
      <c r="A26" s="26">
        <v>2</v>
      </c>
      <c r="B26" s="34"/>
      <c r="C26" s="27" t="s">
        <v>24</v>
      </c>
      <c r="D26" s="34"/>
      <c r="E26" s="34"/>
      <c r="F26" s="34"/>
      <c r="G26" s="34"/>
      <c r="H26" s="90"/>
    </row>
    <row r="27" spans="1:9">
      <c r="A27" s="26">
        <v>2.1</v>
      </c>
      <c r="B27" s="34" t="s">
        <v>25</v>
      </c>
      <c r="C27" s="34" t="s">
        <v>26</v>
      </c>
      <c r="D27" s="35">
        <f>39134/1000</f>
        <v>39.134</v>
      </c>
      <c r="E27" s="34"/>
      <c r="F27" s="34"/>
      <c r="G27" s="36">
        <f>134814/1000</f>
        <v>134.81399999999999</v>
      </c>
      <c r="H27" s="36">
        <f>D27+G27</f>
        <v>173.94799999999998</v>
      </c>
    </row>
    <row r="28" spans="1:9">
      <c r="A28" s="26">
        <v>2.2000000000000002</v>
      </c>
      <c r="B28" s="34" t="s">
        <v>27</v>
      </c>
      <c r="C28" s="34" t="s">
        <v>28</v>
      </c>
      <c r="D28" s="36">
        <f>5233261/1000</f>
        <v>5233.2610000000004</v>
      </c>
      <c r="E28" s="34"/>
      <c r="F28" s="34"/>
      <c r="G28" s="35"/>
      <c r="H28" s="36">
        <f>D28+G28</f>
        <v>5233.2610000000004</v>
      </c>
    </row>
    <row r="29" spans="1:9">
      <c r="A29" s="26">
        <v>2.2999999999999998</v>
      </c>
      <c r="B29" s="34" t="s">
        <v>29</v>
      </c>
      <c r="C29" s="34" t="s">
        <v>30</v>
      </c>
      <c r="D29" s="36">
        <f>540509/1000</f>
        <v>540.50900000000001</v>
      </c>
      <c r="E29" s="36">
        <f>3783/1000</f>
        <v>3.7829999999999999</v>
      </c>
      <c r="F29" s="34"/>
      <c r="G29" s="35"/>
      <c r="H29" s="36">
        <f>D29+E29+G29</f>
        <v>544.29200000000003</v>
      </c>
    </row>
    <row r="30" spans="1:9">
      <c r="A30" s="37"/>
      <c r="B30" s="28"/>
      <c r="C30" s="38" t="s">
        <v>31</v>
      </c>
      <c r="D30" s="32">
        <f>D25+D27+D28+D29</f>
        <v>5862.9050000000007</v>
      </c>
      <c r="E30" s="32">
        <f>E29</f>
        <v>3.7829999999999999</v>
      </c>
      <c r="F30" s="29"/>
      <c r="G30" s="33">
        <f>G27+G25</f>
        <v>149.03299999999999</v>
      </c>
      <c r="H30" s="89">
        <f>H25+H27+H28+H29</f>
        <v>6015.7210000000005</v>
      </c>
      <c r="I30" s="23">
        <f>D30+E30+G30</f>
        <v>6015.7210000000014</v>
      </c>
    </row>
    <row r="31" spans="1:9" ht="22.5">
      <c r="A31" s="39">
        <v>3</v>
      </c>
      <c r="B31" s="48"/>
      <c r="C31" s="40" t="s">
        <v>32</v>
      </c>
      <c r="D31" s="41"/>
      <c r="E31" s="41"/>
      <c r="F31" s="41"/>
      <c r="G31" s="41"/>
      <c r="H31" s="91"/>
    </row>
    <row r="32" spans="1:9" ht="22.5">
      <c r="A32" s="39"/>
      <c r="B32" s="48"/>
      <c r="C32" s="40" t="s">
        <v>33</v>
      </c>
      <c r="D32" s="48"/>
      <c r="E32" s="48"/>
      <c r="F32" s="48"/>
      <c r="G32" s="48"/>
      <c r="H32" s="92"/>
    </row>
    <row r="33" spans="1:10">
      <c r="A33" s="26">
        <v>4</v>
      </c>
      <c r="B33" s="34"/>
      <c r="C33" s="42" t="s">
        <v>34</v>
      </c>
      <c r="D33" s="34"/>
      <c r="E33" s="34"/>
      <c r="F33" s="34"/>
      <c r="G33" s="34"/>
      <c r="H33" s="90"/>
    </row>
    <row r="34" spans="1:10">
      <c r="A34" s="34"/>
      <c r="B34" s="34"/>
      <c r="C34" s="47" t="s">
        <v>35</v>
      </c>
      <c r="D34" s="34"/>
      <c r="E34" s="34"/>
      <c r="F34" s="34"/>
      <c r="G34" s="34"/>
      <c r="H34" s="90"/>
    </row>
    <row r="35" spans="1:10">
      <c r="A35" s="26">
        <v>5</v>
      </c>
      <c r="B35" s="34"/>
      <c r="C35" s="42" t="s">
        <v>36</v>
      </c>
      <c r="D35" s="34"/>
      <c r="E35" s="34"/>
      <c r="F35" s="34"/>
      <c r="G35" s="34"/>
      <c r="H35" s="90"/>
    </row>
    <row r="36" spans="1:10" ht="22.5">
      <c r="A36" s="34"/>
      <c r="B36" s="34"/>
      <c r="C36" s="47" t="s">
        <v>37</v>
      </c>
      <c r="D36" s="34"/>
      <c r="E36" s="34"/>
      <c r="F36" s="34"/>
      <c r="G36" s="34"/>
      <c r="H36" s="90"/>
    </row>
    <row r="37" spans="1:10" ht="22.5">
      <c r="A37" s="26">
        <v>6</v>
      </c>
      <c r="B37" s="34"/>
      <c r="C37" s="47" t="s">
        <v>38</v>
      </c>
      <c r="D37" s="34"/>
      <c r="E37" s="34"/>
      <c r="F37" s="34"/>
      <c r="G37" s="34"/>
      <c r="H37" s="90"/>
    </row>
    <row r="38" spans="1:10" ht="33.75">
      <c r="A38" s="34"/>
      <c r="B38" s="34"/>
      <c r="C38" s="47" t="s">
        <v>39</v>
      </c>
      <c r="D38" s="34"/>
      <c r="E38" s="34"/>
      <c r="F38" s="34"/>
      <c r="G38" s="34"/>
      <c r="H38" s="90"/>
    </row>
    <row r="39" spans="1:10">
      <c r="A39" s="26">
        <v>7</v>
      </c>
      <c r="B39" s="34"/>
      <c r="C39" s="42" t="s">
        <v>40</v>
      </c>
      <c r="D39" s="34"/>
      <c r="E39" s="34"/>
      <c r="F39" s="34"/>
      <c r="G39" s="34"/>
      <c r="H39" s="90"/>
    </row>
    <row r="40" spans="1:10">
      <c r="A40" s="26">
        <v>7.1</v>
      </c>
      <c r="B40" s="34" t="s">
        <v>41</v>
      </c>
      <c r="C40" s="42" t="s">
        <v>42</v>
      </c>
      <c r="D40" s="36">
        <f>24956/1000</f>
        <v>24.956</v>
      </c>
      <c r="E40" s="34"/>
      <c r="F40" s="34"/>
      <c r="G40" s="34"/>
      <c r="H40" s="36">
        <v>24.956</v>
      </c>
    </row>
    <row r="41" spans="1:10" ht="22.5">
      <c r="A41" s="43"/>
      <c r="B41" s="44"/>
      <c r="C41" s="27" t="s">
        <v>43</v>
      </c>
      <c r="D41" s="29">
        <f>D40</f>
        <v>24.956</v>
      </c>
      <c r="E41" s="29"/>
      <c r="F41" s="29"/>
      <c r="G41" s="29"/>
      <c r="H41" s="36">
        <f>H40</f>
        <v>24.956</v>
      </c>
    </row>
    <row r="42" spans="1:10">
      <c r="A42" s="34"/>
      <c r="B42" s="34"/>
      <c r="C42" s="47" t="s">
        <v>44</v>
      </c>
      <c r="D42" s="32">
        <f>D30+D41</f>
        <v>5887.8610000000008</v>
      </c>
      <c r="E42" s="32">
        <f>E30</f>
        <v>3.7829999999999999</v>
      </c>
      <c r="F42" s="34"/>
      <c r="G42" s="32">
        <f>G30</f>
        <v>149.03299999999999</v>
      </c>
      <c r="H42" s="89">
        <f>H30+H41</f>
        <v>6040.6770000000006</v>
      </c>
      <c r="I42" s="23"/>
    </row>
    <row r="43" spans="1:10">
      <c r="A43" s="26">
        <v>8</v>
      </c>
      <c r="B43" s="34"/>
      <c r="C43" s="47" t="s">
        <v>45</v>
      </c>
      <c r="D43" s="29"/>
      <c r="E43" s="34"/>
      <c r="F43" s="34"/>
      <c r="G43" s="34"/>
      <c r="H43" s="90"/>
    </row>
    <row r="44" spans="1:10" ht="78.75">
      <c r="A44" s="26">
        <v>8.1</v>
      </c>
      <c r="B44" s="34" t="s">
        <v>46</v>
      </c>
      <c r="C44" s="42" t="s">
        <v>47</v>
      </c>
      <c r="D44" s="36">
        <f>H44</f>
        <v>247.66775699999999</v>
      </c>
      <c r="E44" s="34"/>
      <c r="F44" s="34"/>
      <c r="G44" s="34"/>
      <c r="H44" s="36">
        <f>H42*4.1%</f>
        <v>247.66775699999999</v>
      </c>
    </row>
    <row r="45" spans="1:10">
      <c r="A45" s="27"/>
      <c r="B45" s="34"/>
      <c r="C45" s="42" t="s">
        <v>48</v>
      </c>
      <c r="D45" s="36">
        <f>D44</f>
        <v>247.66775699999999</v>
      </c>
      <c r="E45" s="34"/>
      <c r="F45" s="34"/>
      <c r="G45" s="34"/>
      <c r="H45" s="36">
        <f>H44</f>
        <v>247.66775699999999</v>
      </c>
    </row>
    <row r="46" spans="1:10">
      <c r="A46" s="27"/>
      <c r="B46" s="34"/>
      <c r="C46" s="42" t="s">
        <v>49</v>
      </c>
      <c r="D46" s="29">
        <f>D42+D45</f>
        <v>6135.528757000001</v>
      </c>
      <c r="E46" s="29">
        <f>E42</f>
        <v>3.7829999999999999</v>
      </c>
      <c r="F46" s="34"/>
      <c r="G46" s="29">
        <f>G42</f>
        <v>149.03299999999999</v>
      </c>
      <c r="H46" s="45">
        <f>H42+H44</f>
        <v>6288.3447570000008</v>
      </c>
      <c r="I46" s="93"/>
      <c r="J46" s="23"/>
    </row>
    <row r="47" spans="1:10">
      <c r="A47" s="26">
        <v>9</v>
      </c>
      <c r="B47" s="34"/>
      <c r="C47" s="47" t="s">
        <v>50</v>
      </c>
      <c r="D47" s="46"/>
      <c r="E47" s="34"/>
      <c r="F47" s="34"/>
      <c r="G47" s="34"/>
      <c r="H47" s="90"/>
    </row>
    <row r="48" spans="1:10" ht="56.25">
      <c r="A48" s="26">
        <v>9.1</v>
      </c>
      <c r="B48" s="34" t="s">
        <v>51</v>
      </c>
      <c r="C48" s="42" t="s">
        <v>52</v>
      </c>
      <c r="D48" s="34"/>
      <c r="E48" s="34"/>
      <c r="F48" s="34"/>
      <c r="G48" s="36">
        <f>H48</f>
        <v>0</v>
      </c>
      <c r="H48" s="36">
        <v>0</v>
      </c>
    </row>
    <row r="49" spans="1:10">
      <c r="A49" s="37">
        <v>9.1999999999999993</v>
      </c>
      <c r="B49" s="34" t="s">
        <v>77</v>
      </c>
      <c r="C49" s="42" t="s">
        <v>78</v>
      </c>
      <c r="D49" s="34"/>
      <c r="E49" s="34"/>
      <c r="F49" s="34"/>
      <c r="G49" s="36">
        <f>771119/1000</f>
        <v>771.11900000000003</v>
      </c>
      <c r="H49" s="36">
        <f>G49</f>
        <v>771.11900000000003</v>
      </c>
    </row>
    <row r="50" spans="1:10">
      <c r="A50" s="34"/>
      <c r="B50" s="34"/>
      <c r="C50" s="42" t="s">
        <v>53</v>
      </c>
      <c r="D50" s="29"/>
      <c r="E50" s="29"/>
      <c r="F50" s="34"/>
      <c r="G50" s="36">
        <f>G48+G49</f>
        <v>771.11900000000003</v>
      </c>
      <c r="H50" s="36">
        <f>H48+H49</f>
        <v>771.11900000000003</v>
      </c>
    </row>
    <row r="51" spans="1:10">
      <c r="A51" s="34"/>
      <c r="B51" s="34"/>
      <c r="C51" s="42" t="s">
        <v>54</v>
      </c>
      <c r="D51" s="32">
        <f>D46</f>
        <v>6135.528757000001</v>
      </c>
      <c r="E51" s="32">
        <f>E46</f>
        <v>3.7829999999999999</v>
      </c>
      <c r="F51" s="34"/>
      <c r="G51" s="32">
        <f>G46+G50</f>
        <v>920.15200000000004</v>
      </c>
      <c r="H51" s="89">
        <f>H46+H50</f>
        <v>7059.4637570000004</v>
      </c>
      <c r="I51" s="93"/>
      <c r="J51" s="23"/>
    </row>
    <row r="52" spans="1:10" ht="22.5">
      <c r="A52" s="26">
        <v>10</v>
      </c>
      <c r="B52" s="34"/>
      <c r="C52" s="47" t="s">
        <v>55</v>
      </c>
      <c r="D52" s="34"/>
      <c r="E52" s="34"/>
      <c r="F52" s="34"/>
      <c r="G52" s="34"/>
      <c r="H52" s="90"/>
    </row>
    <row r="53" spans="1:10" ht="45">
      <c r="A53" s="34"/>
      <c r="B53" s="28" t="s">
        <v>56</v>
      </c>
      <c r="C53" s="28" t="s">
        <v>57</v>
      </c>
      <c r="D53" s="34"/>
      <c r="E53" s="34"/>
      <c r="F53" s="34"/>
      <c r="G53" s="36">
        <f>H53</f>
        <v>0</v>
      </c>
      <c r="H53" s="36">
        <v>0</v>
      </c>
    </row>
    <row r="54" spans="1:10">
      <c r="A54" s="34"/>
      <c r="B54" s="34"/>
      <c r="C54" s="47" t="s">
        <v>58</v>
      </c>
      <c r="D54" s="29">
        <f>D51</f>
        <v>6135.528757000001</v>
      </c>
      <c r="E54" s="29">
        <f>E51</f>
        <v>3.7829999999999999</v>
      </c>
      <c r="F54" s="34"/>
      <c r="G54" s="29">
        <f>G53+G51</f>
        <v>920.15200000000004</v>
      </c>
      <c r="H54" s="36">
        <f>H53+H51</f>
        <v>7059.4637570000004</v>
      </c>
      <c r="I54" s="23"/>
    </row>
    <row r="55" spans="1:10" ht="33.75">
      <c r="A55" s="26">
        <v>11</v>
      </c>
      <c r="B55" s="34"/>
      <c r="C55" s="47" t="s">
        <v>59</v>
      </c>
      <c r="D55" s="34"/>
      <c r="E55" s="34"/>
      <c r="F55" s="34"/>
      <c r="G55" s="34"/>
      <c r="H55" s="90"/>
    </row>
    <row r="56" spans="1:10">
      <c r="A56" s="27"/>
      <c r="B56" s="34"/>
      <c r="C56" s="42" t="s">
        <v>60</v>
      </c>
      <c r="D56" s="34"/>
      <c r="E56" s="34"/>
      <c r="F56" s="34"/>
      <c r="G56" s="34"/>
      <c r="H56" s="90"/>
    </row>
    <row r="57" spans="1:10" ht="146.25">
      <c r="A57" s="26">
        <v>12</v>
      </c>
      <c r="B57" s="34"/>
      <c r="C57" s="42" t="s">
        <v>61</v>
      </c>
      <c r="D57" s="34"/>
      <c r="E57" s="34"/>
      <c r="F57" s="34"/>
      <c r="G57" s="34"/>
      <c r="H57" s="90"/>
    </row>
    <row r="58" spans="1:10">
      <c r="A58" s="26">
        <v>12.1</v>
      </c>
      <c r="B58" s="34" t="s">
        <v>62</v>
      </c>
      <c r="C58" s="42" t="s">
        <v>63</v>
      </c>
      <c r="D58" s="34"/>
      <c r="E58" s="34"/>
      <c r="F58" s="34"/>
      <c r="G58" s="35">
        <v>0</v>
      </c>
      <c r="H58" s="45">
        <v>0</v>
      </c>
    </row>
    <row r="59" spans="1:10" ht="56.25">
      <c r="A59" s="26">
        <v>12.2</v>
      </c>
      <c r="B59" s="34" t="s">
        <v>64</v>
      </c>
      <c r="C59" s="42" t="s">
        <v>65</v>
      </c>
      <c r="D59" s="34"/>
      <c r="E59" s="34"/>
      <c r="F59" s="34"/>
      <c r="G59" s="36">
        <v>0</v>
      </c>
      <c r="H59" s="36">
        <v>0</v>
      </c>
    </row>
    <row r="60" spans="1:10">
      <c r="A60" s="27"/>
      <c r="B60" s="34"/>
      <c r="C60" s="42" t="s">
        <v>66</v>
      </c>
      <c r="D60" s="46"/>
      <c r="E60" s="46"/>
      <c r="F60" s="34"/>
      <c r="G60" s="36">
        <f>G58+G59</f>
        <v>0</v>
      </c>
      <c r="H60" s="36">
        <f>H58+H59</f>
        <v>0</v>
      </c>
    </row>
    <row r="61" spans="1:10">
      <c r="A61" s="27"/>
      <c r="B61" s="34"/>
      <c r="C61" s="42" t="s">
        <v>67</v>
      </c>
      <c r="D61" s="32">
        <f>D51</f>
        <v>6135.528757000001</v>
      </c>
      <c r="E61" s="32">
        <f>E51</f>
        <v>3.7829999999999999</v>
      </c>
      <c r="F61" s="34"/>
      <c r="G61" s="32">
        <f>G54+G58+G59+G60</f>
        <v>920.15200000000004</v>
      </c>
      <c r="H61" s="89">
        <f>H54+H58+H59+H60</f>
        <v>7059.4637570000004</v>
      </c>
      <c r="I61" s="23"/>
    </row>
    <row r="62" spans="1:10">
      <c r="A62" s="86" t="s">
        <v>68</v>
      </c>
      <c r="B62" s="87"/>
      <c r="C62" s="87"/>
      <c r="D62" s="87"/>
      <c r="E62" s="87"/>
      <c r="F62" s="87"/>
      <c r="G62" s="87"/>
      <c r="H62" s="88"/>
    </row>
    <row r="63" spans="1:10" ht="45">
      <c r="A63" s="26"/>
      <c r="B63" s="28" t="s">
        <v>69</v>
      </c>
      <c r="C63" s="28" t="s">
        <v>70</v>
      </c>
      <c r="D63" s="29">
        <f>D61*20%</f>
        <v>1227.1057514000001</v>
      </c>
      <c r="E63" s="29">
        <f>E61*20%</f>
        <v>0.75660000000000005</v>
      </c>
      <c r="F63" s="29"/>
      <c r="G63" s="29">
        <f>G61*20%</f>
        <v>184.03040000000001</v>
      </c>
      <c r="H63" s="29">
        <f>H61*20%</f>
        <v>1411.8927514000002</v>
      </c>
      <c r="I63" s="23"/>
    </row>
    <row r="64" spans="1:10">
      <c r="A64" s="43"/>
      <c r="B64" s="84" t="s">
        <v>71</v>
      </c>
      <c r="C64" s="85"/>
      <c r="D64" s="32">
        <f>D61+D63</f>
        <v>7362.6345084000013</v>
      </c>
      <c r="E64" s="32">
        <f>E61+E63</f>
        <v>4.5396000000000001</v>
      </c>
      <c r="F64" s="29"/>
      <c r="G64" s="32">
        <f>G61+G63</f>
        <v>1104.1824000000001</v>
      </c>
      <c r="H64" s="32">
        <f>H61+H63</f>
        <v>8471.3565084000002</v>
      </c>
      <c r="I64" s="93"/>
    </row>
    <row r="65" spans="1:8" ht="13.5">
      <c r="A65" s="9"/>
      <c r="B65" s="1"/>
      <c r="C65" s="1"/>
      <c r="D65" s="7"/>
      <c r="E65" s="7"/>
      <c r="F65" s="7"/>
      <c r="G65" s="7"/>
      <c r="H65" s="22"/>
    </row>
    <row r="66" spans="1:8" ht="13.5">
      <c r="A66" s="2" t="s">
        <v>72</v>
      </c>
      <c r="B66" s="3"/>
      <c r="C66" s="4"/>
      <c r="D66" s="5"/>
      <c r="E66" s="4"/>
      <c r="F66" s="4"/>
      <c r="G66" s="5"/>
      <c r="H66" s="5"/>
    </row>
    <row r="67" spans="1:8">
      <c r="A67" s="6"/>
      <c r="B67" s="79" t="s">
        <v>73</v>
      </c>
      <c r="C67" s="80"/>
      <c r="D67" s="80"/>
      <c r="E67" s="80"/>
      <c r="F67" s="6"/>
      <c r="G67" s="6"/>
      <c r="H67" s="6"/>
    </row>
    <row r="68" spans="1:8" ht="13.5">
      <c r="A68" s="2" t="s">
        <v>74</v>
      </c>
      <c r="B68" s="3"/>
      <c r="C68" s="4"/>
      <c r="D68" s="4"/>
      <c r="E68" s="4"/>
      <c r="F68" s="4"/>
      <c r="G68" s="5"/>
      <c r="H68" s="5"/>
    </row>
    <row r="69" spans="1:8">
      <c r="A69" s="6"/>
      <c r="B69" s="79" t="s">
        <v>73</v>
      </c>
      <c r="C69" s="80"/>
      <c r="D69" s="80"/>
      <c r="E69" s="80"/>
      <c r="F69" s="6"/>
      <c r="G69" s="6"/>
      <c r="H69" s="6"/>
    </row>
    <row r="70" spans="1:8" ht="13.5">
      <c r="A70" s="2" t="s">
        <v>75</v>
      </c>
      <c r="B70" s="3"/>
      <c r="C70" s="4"/>
      <c r="D70" s="7"/>
      <c r="E70" s="4"/>
      <c r="F70" s="4"/>
      <c r="G70" s="7"/>
      <c r="H70" s="7"/>
    </row>
    <row r="71" spans="1:8">
      <c r="A71" s="6"/>
      <c r="B71" s="79" t="s">
        <v>73</v>
      </c>
      <c r="C71" s="80"/>
      <c r="D71" s="80"/>
      <c r="E71" s="80"/>
      <c r="F71" s="19"/>
      <c r="G71" s="8"/>
      <c r="H71" s="8"/>
    </row>
  </sheetData>
  <mergeCells count="16">
    <mergeCell ref="B71:E71"/>
    <mergeCell ref="B14:H14"/>
    <mergeCell ref="A17:H17"/>
    <mergeCell ref="A18:A21"/>
    <mergeCell ref="B18:B21"/>
    <mergeCell ref="C18:C21"/>
    <mergeCell ref="D18:G18"/>
    <mergeCell ref="H18:H21"/>
    <mergeCell ref="D19:D21"/>
    <mergeCell ref="E19:E21"/>
    <mergeCell ref="F19:F21"/>
    <mergeCell ref="G19:G21"/>
    <mergeCell ref="A62:H62"/>
    <mergeCell ref="B64:C64"/>
    <mergeCell ref="B67:E67"/>
    <mergeCell ref="B69:E69"/>
  </mergeCells>
  <pageMargins left="0.35433070866141736" right="0.35433070866141736" top="0.74803149606299213" bottom="0.74803149606299213" header="0.31496062992125984" footer="0.31496062992125984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 общий</vt:lpstr>
      <vt:lpstr>ССР конкурс</vt:lpstr>
    </vt:vector>
  </TitlesOfParts>
  <Company>Grand Ltd.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TELETRADER</dc:creator>
  <cp:lastModifiedBy>KostyuchenkoEV</cp:lastModifiedBy>
  <cp:revision/>
  <cp:lastPrinted>2022-02-18T00:12:12Z</cp:lastPrinted>
  <dcterms:created xsi:type="dcterms:W3CDTF">2002-03-25T05:35:56Z</dcterms:created>
  <dcterms:modified xsi:type="dcterms:W3CDTF">2022-03-02T04:25:47Z</dcterms:modified>
</cp:coreProperties>
</file>